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cltd.sharepoint.com/sites/randd2/Shared Documents/Economics/Industry Insights/Innovation Investment Guide/"/>
    </mc:Choice>
  </mc:AlternateContent>
  <xr:revisionPtr revIDLastSave="1721" documentId="8_{EA13C825-94D7-47DF-BC47-2D5339AAC156}" xr6:coauthVersionLast="47" xr6:coauthVersionMax="47" xr10:uidLastSave="{C63593D1-53AB-47B6-AABE-2DBD1D0F4739}"/>
  <bookViews>
    <workbookView xWindow="-110" yWindow="-110" windowWidth="22780" windowHeight="14540" tabRatio="399" xr2:uid="{5DB9FEA0-6A66-4F9A-97D7-0BCB7DE7D6A4}"/>
  </bookViews>
  <sheets>
    <sheet name="Instructions and information" sheetId="3" r:id="rId1"/>
    <sheet name="Investment Evaluation Workshe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 l="1"/>
  <c r="B47" i="1"/>
  <c r="B48" i="1" s="1"/>
  <c r="B22" i="1"/>
  <c r="B23" i="1" s="1"/>
  <c r="L46" i="1"/>
  <c r="C46" i="1"/>
  <c r="D46" i="1"/>
  <c r="E46" i="1"/>
  <c r="F46" i="1"/>
  <c r="G46" i="1"/>
  <c r="H46" i="1"/>
  <c r="I46" i="1"/>
  <c r="J46" i="1"/>
  <c r="K46" i="1"/>
  <c r="D55" i="1"/>
  <c r="K22" i="1"/>
  <c r="L22" i="1"/>
  <c r="C22" i="1"/>
  <c r="D22" i="1"/>
  <c r="E22" i="1"/>
  <c r="F22" i="1"/>
  <c r="G22" i="1"/>
  <c r="H22" i="1"/>
  <c r="I22" i="1"/>
  <c r="J22" i="1"/>
  <c r="C13" i="1"/>
  <c r="D13" i="1" s="1"/>
  <c r="K50" i="1" l="1"/>
  <c r="L50" i="1"/>
  <c r="J50" i="1"/>
  <c r="H50" i="1"/>
  <c r="E50" i="1"/>
  <c r="C50" i="1"/>
  <c r="F50" i="1"/>
  <c r="G50" i="1"/>
  <c r="D50" i="1"/>
  <c r="B50" i="1"/>
  <c r="I50" i="1"/>
  <c r="C23" i="1"/>
  <c r="C24" i="1" s="1"/>
  <c r="C47" i="1"/>
  <c r="C48" i="1" s="1"/>
  <c r="B24" i="1"/>
  <c r="D47" i="1"/>
  <c r="E13" i="1"/>
  <c r="F13" i="1" s="1"/>
  <c r="D23" i="1"/>
  <c r="C52" i="1" l="1"/>
  <c r="B57" i="1"/>
  <c r="K51" i="1"/>
  <c r="L51" i="1"/>
  <c r="D48" i="1"/>
  <c r="I51" i="1"/>
  <c r="J51" i="1"/>
  <c r="E51" i="1"/>
  <c r="G51" i="1"/>
  <c r="H51" i="1"/>
  <c r="B51" i="1"/>
  <c r="C51" i="1"/>
  <c r="D51" i="1"/>
  <c r="F51" i="1"/>
  <c r="B52" i="1"/>
  <c r="D52" i="1"/>
  <c r="E52" i="1"/>
  <c r="D24" i="1"/>
  <c r="F23" i="1"/>
  <c r="F47" i="1"/>
  <c r="F52" i="1"/>
  <c r="E23" i="1"/>
  <c r="E47" i="1"/>
  <c r="G13" i="1"/>
  <c r="H13" i="1" s="1"/>
  <c r="B65" i="1" l="1"/>
  <c r="D53" i="1"/>
  <c r="C53" i="1"/>
  <c r="B53" i="1"/>
  <c r="E53" i="1"/>
  <c r="F53" i="1"/>
  <c r="F48" i="1"/>
  <c r="G52" i="1"/>
  <c r="G53" i="1" s="1"/>
  <c r="E48" i="1"/>
  <c r="F24" i="1"/>
  <c r="E24" i="1"/>
  <c r="H23" i="1"/>
  <c r="H47" i="1"/>
  <c r="G23" i="1"/>
  <c r="G47" i="1"/>
  <c r="I13" i="1"/>
  <c r="H52" i="1"/>
  <c r="H48" i="1" l="1"/>
  <c r="H53" i="1"/>
  <c r="G48" i="1"/>
  <c r="H24" i="1"/>
  <c r="G24" i="1"/>
  <c r="I23" i="1"/>
  <c r="I24" i="1" s="1"/>
  <c r="I47" i="1"/>
  <c r="I48" i="1" s="1"/>
  <c r="J13" i="1"/>
  <c r="K13" i="1" s="1"/>
  <c r="I52" i="1"/>
  <c r="B66" i="1" l="1"/>
  <c r="B67" i="1"/>
  <c r="L13" i="1"/>
  <c r="K23" i="1"/>
  <c r="K47" i="1"/>
  <c r="K52" i="1"/>
  <c r="I53" i="1"/>
  <c r="J23" i="1"/>
  <c r="J47" i="1"/>
  <c r="J52" i="1"/>
  <c r="B68" i="1" l="1"/>
  <c r="B69" i="1" s="1"/>
  <c r="B58" i="1" s="1"/>
  <c r="K24" i="1"/>
  <c r="K53" i="1"/>
  <c r="L47" i="1"/>
  <c r="L48" i="1" s="1"/>
  <c r="L23" i="1"/>
  <c r="L24" i="1" s="1"/>
  <c r="L52" i="1"/>
  <c r="L53" i="1" s="1"/>
  <c r="J24" i="1"/>
  <c r="J48" i="1"/>
  <c r="K48" i="1"/>
  <c r="J53" i="1"/>
  <c r="C65" i="1" l="1"/>
  <c r="C66" i="1" s="1"/>
  <c r="B55" i="1"/>
  <c r="B56" i="1" s="1"/>
  <c r="C67" i="1" l="1"/>
  <c r="C68" i="1" s="1"/>
  <c r="C69" i="1" s="1"/>
  <c r="B59" i="1" s="1"/>
</calcChain>
</file>

<file path=xl/sharedStrings.xml><?xml version="1.0" encoding="utf-8"?>
<sst xmlns="http://schemas.openxmlformats.org/spreadsheetml/2006/main" count="112" uniqueCount="100">
  <si>
    <t>Year</t>
  </si>
  <si>
    <t>COSTS</t>
  </si>
  <si>
    <t>BENEFITS</t>
  </si>
  <si>
    <t>Avoided O&amp;M Costs</t>
  </si>
  <si>
    <t>Increased product yield</t>
  </si>
  <si>
    <t>Reduced labour costs</t>
  </si>
  <si>
    <t>Increased staff retention</t>
  </si>
  <si>
    <t>Reduced utility costs</t>
  </si>
  <si>
    <t>Reduced materials costs</t>
  </si>
  <si>
    <t>Reduced compliance costs</t>
  </si>
  <si>
    <t>Improved social licence</t>
  </si>
  <si>
    <t>Last negative cumulative benefit</t>
  </si>
  <si>
    <t>Fraction of year Value</t>
  </si>
  <si>
    <t>Purpose of this tool</t>
  </si>
  <si>
    <t>$</t>
  </si>
  <si>
    <t>Cumulative benefit in next year</t>
  </si>
  <si>
    <t xml:space="preserve"> TRL 3 Critical Function or Proof of Concept</t>
  </si>
  <si>
    <t>TRL 2 Applied Research</t>
  </si>
  <si>
    <t>TRL 1 Basic Research</t>
  </si>
  <si>
    <t xml:space="preserve"> TRL 4 Lab Testing/Validation of Alpha Prototype Component/Process.</t>
  </si>
  <si>
    <t xml:space="preserve"> TRL 5 Laboratory Testing of Integrated/Semi-Integrated System</t>
  </si>
  <si>
    <t>TRL 6 Prototype System Verified</t>
  </si>
  <si>
    <t>TRL 7 Integrated Pilot System Demonstrated</t>
  </si>
  <si>
    <t>TRL 8 System Incorporated in Commercial Design</t>
  </si>
  <si>
    <t>TRL 9 System Proven and Ready for Full Commercial Deployment</t>
  </si>
  <si>
    <t>Capital purchases</t>
  </si>
  <si>
    <t>Feasibility and planning</t>
  </si>
  <si>
    <t>Installation</t>
  </si>
  <si>
    <t>Training</t>
  </si>
  <si>
    <t>Ongoing O&amp;M</t>
  </si>
  <si>
    <t>Plant disruption during implementation</t>
  </si>
  <si>
    <t>Increased product value</t>
  </si>
  <si>
    <t>Other benefits.</t>
  </si>
  <si>
    <t>Net Cash Flow</t>
  </si>
  <si>
    <t>Present Value of Cash Outflows</t>
  </si>
  <si>
    <t>Cumulative Cash Outflows</t>
  </si>
  <si>
    <t>Cumulative Cash Inflows</t>
  </si>
  <si>
    <t>Present Value of cash inflows</t>
  </si>
  <si>
    <t>Cumulative Cash Flow</t>
  </si>
  <si>
    <t>Years</t>
  </si>
  <si>
    <t>Simple</t>
  </si>
  <si>
    <t>Discounted</t>
  </si>
  <si>
    <t>Payback Period (discounted)</t>
  </si>
  <si>
    <t>Select from Drop Down List</t>
  </si>
  <si>
    <t>Enter percentage</t>
  </si>
  <si>
    <t>Thousand Dollars</t>
  </si>
  <si>
    <t>Million Dollars</t>
  </si>
  <si>
    <t>NET BENEFIT</t>
  </si>
  <si>
    <t>Cumulative Discounted Net Cash Flow</t>
  </si>
  <si>
    <t>How the calculator works</t>
  </si>
  <si>
    <t>%</t>
  </si>
  <si>
    <t>Key assumptions and notes</t>
  </si>
  <si>
    <r>
      <t xml:space="preserve">Unit of analysis
</t>
    </r>
    <r>
      <rPr>
        <sz val="12"/>
        <color theme="1"/>
        <rFont val="Aptos Narrow"/>
        <family val="2"/>
        <scheme val="minor"/>
      </rPr>
      <t>Select the monetary units used when entering costs and benefits below</t>
    </r>
  </si>
  <si>
    <t>Name of Investment</t>
  </si>
  <si>
    <r>
      <t>Summary of previous trials or research undertaken
I</t>
    </r>
    <r>
      <rPr>
        <sz val="12"/>
        <color theme="1"/>
        <rFont val="Aptos Narrow"/>
        <family val="2"/>
        <scheme val="minor"/>
      </rPr>
      <t xml:space="preserve">ncluding AMPC projects (add weblinks) </t>
    </r>
  </si>
  <si>
    <t>Reduced transport cost</t>
  </si>
  <si>
    <t>Reduced waste or product downgrades</t>
  </si>
  <si>
    <t>Improved OH&amp;S (reduced injury time or costs)</t>
  </si>
  <si>
    <t>Reduced livestock cost</t>
  </si>
  <si>
    <t>Salvage value of equipment (end of life)</t>
  </si>
  <si>
    <t>Limitations</t>
  </si>
  <si>
    <r>
      <t xml:space="preserve">Technology Readiness Level (TRL) 
</t>
    </r>
    <r>
      <rPr>
        <sz val="12"/>
        <color theme="1"/>
        <rFont val="Aptos Narrow"/>
        <family val="2"/>
        <scheme val="minor"/>
      </rPr>
      <t>At what stage of development is the innovation?</t>
    </r>
  </si>
  <si>
    <r>
      <t xml:space="preserve">What are the risks from not adopting?
</t>
    </r>
    <r>
      <rPr>
        <sz val="12"/>
        <color theme="1"/>
        <rFont val="Aptos Narrow"/>
        <family val="2"/>
        <scheme val="minor"/>
      </rPr>
      <t>E.g. Major incident, loss of markets etc.</t>
    </r>
  </si>
  <si>
    <r>
      <t xml:space="preserve">Are there any alternative options to achieve this outcome? 
</t>
    </r>
    <r>
      <rPr>
        <sz val="12"/>
        <color theme="1"/>
        <rFont val="Aptos Narrow"/>
        <family val="2"/>
        <scheme val="minor"/>
      </rPr>
      <t>If necessary, these can be evaluated in a separate sheet and compared</t>
    </r>
  </si>
  <si>
    <t>Total Cash Outflow</t>
  </si>
  <si>
    <t>Total Cash Inflows</t>
  </si>
  <si>
    <t>Reduced carbon emissions/credits generated</t>
  </si>
  <si>
    <t>Reduced plant disruption or downtime</t>
  </si>
  <si>
    <t>Other costs</t>
  </si>
  <si>
    <t>Readiness for other future innovations or changes</t>
  </si>
  <si>
    <t>Increased plant throughput</t>
  </si>
  <si>
    <t>(enter info)</t>
  </si>
  <si>
    <t>Annual Discounted Net Cash Flow</t>
  </si>
  <si>
    <t>Why is this the preferred option?</t>
  </si>
  <si>
    <r>
      <rPr>
        <b/>
        <sz val="12"/>
        <color theme="1"/>
        <rFont val="Aptos Narrow"/>
        <family val="2"/>
        <scheme val="minor"/>
      </rPr>
      <t xml:space="preserve">Required Rate of Return </t>
    </r>
    <r>
      <rPr>
        <sz val="12"/>
        <color theme="1"/>
        <rFont val="Aptos Narrow"/>
        <family val="2"/>
        <scheme val="minor"/>
      </rPr>
      <t xml:space="preserve">
To be determined based on companies cost of capital and/or investment risk appetite (e.g. higher risk investments may require a higher rate of return). Companies may also consider opportunity cost (i.e. the potential return from the next best alternative use of capital). </t>
    </r>
  </si>
  <si>
    <t>Investment Performance Results</t>
  </si>
  <si>
    <t>Payback Period</t>
  </si>
  <si>
    <r>
      <t xml:space="preserve">What are the adoption risks?
</t>
    </r>
    <r>
      <rPr>
        <sz val="12"/>
        <color theme="1"/>
        <rFont val="Aptos Narrow"/>
        <family val="2"/>
        <scheme val="minor"/>
      </rPr>
      <t>E.g. Delays, cost increases, underperformance, superseding technology</t>
    </r>
  </si>
  <si>
    <t>Key Exclusions</t>
  </si>
  <si>
    <t>Contact</t>
  </si>
  <si>
    <r>
      <t xml:space="preserve">For more information or suggested changes to this tool please contact </t>
    </r>
    <r>
      <rPr>
        <i/>
        <u/>
        <sz val="12"/>
        <color theme="1"/>
        <rFont val="Aptos Narrow"/>
        <family val="2"/>
        <scheme val="minor"/>
      </rPr>
      <t>s.hoban@ampc.com.au</t>
    </r>
  </si>
  <si>
    <t>Net Present Value (NPV)</t>
  </si>
  <si>
    <t>Return on Investment (ROI)</t>
  </si>
  <si>
    <t>Internal Rate of Return (IRR)</t>
  </si>
  <si>
    <t>Payback Period (simple - undiscounted)</t>
  </si>
  <si>
    <t>The calculator maps the total costs and benefits over a 10 year period then evaluates investments based on:
- Net Present Value (NPV),
- Return on Investment (ROI),  
- Internal Rate of Return (IRR), and 
- Expected payback period (simple and discounted)</t>
  </si>
  <si>
    <t>Instructions</t>
  </si>
  <si>
    <t>Enter information into light blue fields.</t>
  </si>
  <si>
    <t>Version</t>
  </si>
  <si>
    <t>Version. 1.0 (updated April 2026)</t>
  </si>
  <si>
    <t>The calcularor does not account for the following:
Depreciation/amortisation or capital benefits
Tax impacts</t>
  </si>
  <si>
    <r>
      <t xml:space="preserve">Summary of expected benefits 
</t>
    </r>
    <r>
      <rPr>
        <sz val="12"/>
        <color theme="1"/>
        <rFont val="Aptos Narrow"/>
        <family val="2"/>
        <scheme val="minor"/>
      </rPr>
      <t>List or describe the main benefits</t>
    </r>
  </si>
  <si>
    <r>
      <t xml:space="preserve">Summary of expected costs
</t>
    </r>
    <r>
      <rPr>
        <sz val="12"/>
        <color theme="1"/>
        <rFont val="Aptos Narrow"/>
        <family val="2"/>
        <scheme val="minor"/>
      </rPr>
      <t>List or discribe the main costs</t>
    </r>
  </si>
  <si>
    <t xml:space="preserve">Potential income or value generated from commercialisation of the innovatation (e.g. IP, licencing etc). </t>
  </si>
  <si>
    <t>Processor Innovation Investment Return Calculator</t>
  </si>
  <si>
    <t xml:space="preserve">                                           Processor Innovation Investment Return Calculator</t>
  </si>
  <si>
    <t xml:space="preserve">The calculator relies on user estimates of expected costs and benefits, which can vary and change during project delivery. 
Some indirect costs and benefits may be difficult to quantify in dollar terms (e.g. impact on social licence).
Adoption of technology and innovation today often leads to unforeseen future benefits, including preparing businesses for future innovations. 
The </t>
  </si>
  <si>
    <t>This calculator provides a quick and simple framework to help processors develop a business case for on-plant capital investments, particularly around innovation and technology. 
The calculator models the financial performance of investments based on the expected upfront and ongoing costs and benefits. 
The calculator is designed to be applicable for a range of different types of investments including equipment, technology and other captital upgrades.</t>
  </si>
  <si>
    <t>Disclaimer</t>
  </si>
  <si>
    <t>The results provided by the calculator are indicative only and are dependent on the assumptions made and information supplied by the user. The results provided by the calculator are not a substitute for independent professional advice. The user relies on the results at their own risk and is advised to obtain their own independent and expert advice before making any decisions based on results using the calculator.
AMPC does not accept any responsibility for any person relying on any opinion, advice, representation, statement or information whether expressed or implied by the calculator or results from the calculator, and disclaim all liability for any loss, damage, cost or expense incurred or arising by reason of any person using or relying on the calculator or results from the calculator or by reason of any error, omission, defect or mis-statement (whether such error, omission or mis-statement is caused by or arises from negligence, lack of care or otherwise).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</si>
</sst>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44" formatCode="_-&quot;$&quot;* #,##0.00_-;\-&quot;$&quot;* #,##0.00_-;_-&quot;$&quot;* &quot;-&quot;??_-;_-@_-"/>
    <numFmt numFmtId="43" formatCode="_-* #,##0.00_-;\-* #,##0.00_-;_-* &quot;-&quot;??_-;_-@_-"/>
    <numFmt numFmtId="164" formatCode="_-&quot;$&quot;* #,##0.0_-;\-&quot;$&quot;* #,##0.0_-;_-&quot;$&quot;* &quot;-&quot;??_-;_-@_-"/>
    <numFmt numFmtId="165" formatCode="_-&quot;$&quot;* #,##0_-;\-&quot;$&quot;* #,##0_-;_-&quot;$&quot;* &quot;-&quot;??_-;_-@_-"/>
    <numFmt numFmtId="166" formatCode="_-* #,##0.0_-;\-* #,##0.0_-;_-* &quot;-&quot;??_-;_-@_-"/>
    <numFmt numFmtId="167" formatCode="0.0"/>
    <numFmt numFmtId="168" formatCode="0.0%"/>
    <numFmt numFmtId="169" formatCode="&quot;$&quot;#,##0.0;[Red]\-&quot;$&quot;#,##0.0"/>
    <numFmt numFmtId="170" formatCode="#,##0.0_ ;[Red]\-#,##0.0\ "/>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FF0000"/>
      <name val="Aptos Narrow"/>
      <family val="2"/>
      <scheme val="minor"/>
    </font>
    <font>
      <sz val="11"/>
      <color theme="0"/>
      <name val="Aptos Narrow"/>
      <family val="2"/>
      <scheme val="minor"/>
    </font>
    <font>
      <i/>
      <sz val="12"/>
      <color theme="1"/>
      <name val="Aptos Narrow"/>
      <family val="2"/>
      <scheme val="minor"/>
    </font>
    <font>
      <sz val="12"/>
      <color theme="1"/>
      <name val="Aptos Narrow"/>
      <family val="2"/>
      <scheme val="minor"/>
    </font>
    <font>
      <b/>
      <sz val="12"/>
      <color theme="1"/>
      <name val="Aptos Narrow"/>
      <family val="2"/>
      <scheme val="minor"/>
    </font>
    <font>
      <b/>
      <sz val="12"/>
      <color theme="4"/>
      <name val="Aptos Narrow"/>
      <family val="2"/>
      <scheme val="minor"/>
    </font>
    <font>
      <sz val="12"/>
      <name val="Aptos Narrow"/>
      <family val="2"/>
      <scheme val="minor"/>
    </font>
    <font>
      <b/>
      <sz val="12"/>
      <name val="Aptos Narrow"/>
      <family val="2"/>
      <scheme val="minor"/>
    </font>
    <font>
      <b/>
      <sz val="26"/>
      <color theme="4"/>
      <name val="Aptos Narrow"/>
      <family val="2"/>
      <scheme val="minor"/>
    </font>
    <font>
      <i/>
      <u/>
      <sz val="12"/>
      <color theme="1"/>
      <name val="Aptos Narrow"/>
      <family val="2"/>
      <scheme val="minor"/>
    </font>
    <font>
      <b/>
      <sz val="16"/>
      <color theme="0"/>
      <name val="Aptos Narrow"/>
      <family val="2"/>
      <scheme val="minor"/>
    </font>
    <font>
      <b/>
      <sz val="24"/>
      <color theme="4"/>
      <name val="Aptos Narrow"/>
      <family val="2"/>
      <scheme val="minor"/>
    </font>
    <font>
      <b/>
      <sz val="24"/>
      <color theme="1"/>
      <name val="Aptos Narrow"/>
      <family val="2"/>
      <scheme val="minor"/>
    </font>
    <font>
      <sz val="6"/>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0" fillId="2" borderId="0" xfId="0" applyFill="1"/>
    <xf numFmtId="0" fontId="0" fillId="2" borderId="0" xfId="0" applyFill="1" applyAlignment="1">
      <alignment wrapText="1"/>
    </xf>
    <xf numFmtId="0" fontId="3" fillId="2" borderId="0" xfId="0" applyFont="1" applyFill="1"/>
    <xf numFmtId="165" fontId="4" fillId="2" borderId="0" xfId="2" applyNumberFormat="1" applyFont="1" applyFill="1" applyAlignment="1">
      <alignment wrapText="1"/>
    </xf>
    <xf numFmtId="0" fontId="4" fillId="0" borderId="0" xfId="0" applyFont="1"/>
    <xf numFmtId="0" fontId="4" fillId="2" borderId="0" xfId="0" applyFont="1" applyFill="1" applyAlignment="1">
      <alignment wrapText="1"/>
    </xf>
    <xf numFmtId="0" fontId="4" fillId="2" borderId="0" xfId="0" applyFont="1" applyFill="1"/>
    <xf numFmtId="0" fontId="0" fillId="4" borderId="0" xfId="0" applyFill="1"/>
    <xf numFmtId="0" fontId="0" fillId="4" borderId="15" xfId="0" applyFill="1" applyBorder="1"/>
    <xf numFmtId="44" fontId="0" fillId="4" borderId="0" xfId="0" applyNumberFormat="1" applyFill="1"/>
    <xf numFmtId="0" fontId="2" fillId="4" borderId="0" xfId="0" applyFont="1" applyFill="1"/>
    <xf numFmtId="0" fontId="0" fillId="4" borderId="16" xfId="0" applyFill="1" applyBorder="1"/>
    <xf numFmtId="0" fontId="0" fillId="4" borderId="17" xfId="0" applyFill="1" applyBorder="1"/>
    <xf numFmtId="0" fontId="7" fillId="4" borderId="1" xfId="0" applyFont="1" applyFill="1" applyBorder="1" applyAlignment="1">
      <alignment horizontal="left" vertical="center" indent="1"/>
    </xf>
    <xf numFmtId="0" fontId="7" fillId="4" borderId="1" xfId="0" applyFont="1" applyFill="1" applyBorder="1" applyAlignment="1">
      <alignment horizontal="left" vertical="center" wrapText="1" indent="1"/>
    </xf>
    <xf numFmtId="0" fontId="6" fillId="4" borderId="1" xfId="0" applyFont="1" applyFill="1" applyBorder="1" applyAlignment="1">
      <alignment horizontal="center" vertical="center"/>
    </xf>
    <xf numFmtId="0" fontId="8" fillId="3" borderId="3" xfId="0" applyFont="1" applyFill="1" applyBorder="1" applyAlignment="1">
      <alignment horizontal="right" indent="3"/>
    </xf>
    <xf numFmtId="0" fontId="8" fillId="3" borderId="0" xfId="0" applyFont="1" applyFill="1" applyAlignment="1">
      <alignment horizontal="center"/>
    </xf>
    <xf numFmtId="0" fontId="8" fillId="3" borderId="15" xfId="0" applyFont="1" applyFill="1" applyBorder="1" applyAlignment="1">
      <alignment horizontal="center"/>
    </xf>
    <xf numFmtId="0" fontId="7" fillId="3" borderId="12" xfId="0" applyFont="1" applyFill="1" applyBorder="1"/>
    <xf numFmtId="0" fontId="7" fillId="3" borderId="13" xfId="0" applyFont="1" applyFill="1" applyBorder="1"/>
    <xf numFmtId="6" fontId="9" fillId="6" borderId="8" xfId="2" applyNumberFormat="1" applyFont="1" applyFill="1" applyBorder="1"/>
    <xf numFmtId="6" fontId="9" fillId="6" borderId="1" xfId="2" applyNumberFormat="1" applyFont="1" applyFill="1" applyBorder="1"/>
    <xf numFmtId="6" fontId="9" fillId="6" borderId="2" xfId="2" applyNumberFormat="1" applyFont="1" applyFill="1" applyBorder="1"/>
    <xf numFmtId="6" fontId="9" fillId="6" borderId="4" xfId="2" applyNumberFormat="1" applyFont="1" applyFill="1" applyBorder="1"/>
    <xf numFmtId="44" fontId="9" fillId="6" borderId="1" xfId="2" applyFont="1" applyFill="1" applyBorder="1"/>
    <xf numFmtId="6" fontId="10" fillId="4" borderId="1" xfId="2" applyNumberFormat="1" applyFont="1" applyFill="1" applyBorder="1"/>
    <xf numFmtId="6" fontId="10" fillId="4" borderId="4" xfId="2" applyNumberFormat="1" applyFont="1" applyFill="1" applyBorder="1"/>
    <xf numFmtId="165" fontId="9" fillId="4" borderId="1" xfId="2" applyNumberFormat="1" applyFont="1" applyFill="1" applyBorder="1"/>
    <xf numFmtId="165" fontId="9" fillId="4" borderId="4" xfId="2" applyNumberFormat="1" applyFont="1" applyFill="1" applyBorder="1"/>
    <xf numFmtId="165" fontId="9" fillId="4" borderId="5" xfId="2" applyNumberFormat="1" applyFont="1" applyFill="1" applyBorder="1"/>
    <xf numFmtId="165" fontId="9" fillId="4" borderId="6" xfId="2" applyNumberFormat="1" applyFont="1" applyFill="1" applyBorder="1"/>
    <xf numFmtId="165" fontId="6" fillId="6" borderId="7" xfId="2" applyNumberFormat="1" applyFont="1" applyFill="1" applyBorder="1"/>
    <xf numFmtId="165" fontId="6" fillId="6" borderId="1" xfId="2" applyNumberFormat="1" applyFont="1" applyFill="1" applyBorder="1"/>
    <xf numFmtId="165" fontId="6" fillId="6" borderId="2" xfId="2" applyNumberFormat="1" applyFont="1" applyFill="1" applyBorder="1"/>
    <xf numFmtId="165" fontId="6" fillId="6" borderId="4" xfId="2" applyNumberFormat="1" applyFont="1" applyFill="1" applyBorder="1"/>
    <xf numFmtId="165" fontId="6" fillId="4" borderId="4" xfId="2" applyNumberFormat="1" applyFont="1" applyFill="1" applyBorder="1"/>
    <xf numFmtId="165" fontId="6" fillId="4" borderId="1" xfId="2" applyNumberFormat="1" applyFont="1" applyFill="1" applyBorder="1"/>
    <xf numFmtId="165" fontId="6" fillId="4" borderId="5" xfId="2" applyNumberFormat="1" applyFont="1" applyFill="1" applyBorder="1"/>
    <xf numFmtId="165" fontId="6" fillId="4" borderId="6" xfId="2" applyNumberFormat="1" applyFont="1" applyFill="1" applyBorder="1"/>
    <xf numFmtId="168" fontId="0" fillId="4" borderId="0" xfId="0" applyNumberFormat="1" applyFill="1"/>
    <xf numFmtId="166" fontId="0" fillId="4" borderId="0" xfId="1" applyNumberFormat="1" applyFont="1" applyFill="1" applyBorder="1"/>
    <xf numFmtId="164" fontId="0" fillId="4" borderId="0" xfId="2" applyNumberFormat="1" applyFont="1" applyFill="1" applyBorder="1"/>
    <xf numFmtId="44" fontId="0" fillId="4" borderId="0" xfId="2" applyFont="1" applyFill="1" applyBorder="1"/>
    <xf numFmtId="167" fontId="0" fillId="4" borderId="0" xfId="2" applyNumberFormat="1" applyFont="1" applyFill="1" applyBorder="1"/>
    <xf numFmtId="8" fontId="0" fillId="4" borderId="18" xfId="2" applyNumberFormat="1" applyFont="1" applyFill="1" applyBorder="1"/>
    <xf numFmtId="0" fontId="0" fillId="4" borderId="20" xfId="0" applyFill="1" applyBorder="1"/>
    <xf numFmtId="0" fontId="0" fillId="4" borderId="11" xfId="0" applyFill="1" applyBorder="1"/>
    <xf numFmtId="0" fontId="2" fillId="4" borderId="11" xfId="0" applyFont="1" applyFill="1" applyBorder="1"/>
    <xf numFmtId="0" fontId="0" fillId="4" borderId="10" xfId="0" applyFill="1" applyBorder="1"/>
    <xf numFmtId="0" fontId="0" fillId="4" borderId="21" xfId="0" applyFill="1" applyBorder="1"/>
    <xf numFmtId="0" fontId="0" fillId="4" borderId="22" xfId="0" applyFill="1" applyBorder="1"/>
    <xf numFmtId="0" fontId="7" fillId="4" borderId="1" xfId="0" applyFont="1" applyFill="1" applyBorder="1"/>
    <xf numFmtId="165" fontId="10" fillId="4" borderId="1" xfId="2" applyNumberFormat="1" applyFont="1" applyFill="1" applyBorder="1"/>
    <xf numFmtId="0" fontId="7" fillId="4" borderId="14" xfId="0" applyFont="1" applyFill="1" applyBorder="1" applyAlignment="1">
      <alignment horizontal="left" vertical="center" indent="1"/>
    </xf>
    <xf numFmtId="0" fontId="7" fillId="4" borderId="14" xfId="0" applyFont="1" applyFill="1" applyBorder="1" applyAlignment="1">
      <alignment horizontal="left" vertical="center" wrapText="1" indent="1"/>
    </xf>
    <xf numFmtId="0" fontId="6" fillId="4" borderId="14" xfId="0" applyFont="1" applyFill="1" applyBorder="1" applyAlignment="1">
      <alignment horizontal="left" vertical="center" wrapText="1" indent="1"/>
    </xf>
    <xf numFmtId="0" fontId="6" fillId="4" borderId="14" xfId="0" applyFont="1" applyFill="1" applyBorder="1"/>
    <xf numFmtId="0" fontId="7" fillId="4" borderId="14" xfId="0" applyFont="1" applyFill="1" applyBorder="1"/>
    <xf numFmtId="8" fontId="0" fillId="4" borderId="19" xfId="2" applyNumberFormat="1" applyFont="1" applyFill="1" applyBorder="1"/>
    <xf numFmtId="165" fontId="6" fillId="6" borderId="8" xfId="2" applyNumberFormat="1" applyFont="1" applyFill="1" applyBorder="1"/>
    <xf numFmtId="0" fontId="7" fillId="4" borderId="24" xfId="0" applyFont="1" applyFill="1" applyBorder="1" applyAlignment="1">
      <alignment horizontal="left" vertical="center" indent="1"/>
    </xf>
    <xf numFmtId="9" fontId="6" fillId="4" borderId="1" xfId="2" applyNumberFormat="1" applyFont="1" applyFill="1" applyBorder="1" applyAlignment="1">
      <alignment horizontal="center" vertical="center" wrapText="1"/>
    </xf>
    <xf numFmtId="0" fontId="6" fillId="4" borderId="5" xfId="0" applyFont="1" applyFill="1" applyBorder="1" applyAlignment="1">
      <alignment horizontal="center" vertical="center"/>
    </xf>
    <xf numFmtId="0" fontId="7" fillId="4" borderId="27" xfId="0" applyFont="1" applyFill="1" applyBorder="1" applyAlignment="1">
      <alignment horizontal="left" vertical="center" indent="1"/>
    </xf>
    <xf numFmtId="0" fontId="6" fillId="4" borderId="9" xfId="0" applyFont="1" applyFill="1" applyBorder="1" applyAlignment="1">
      <alignment horizontal="center" vertical="center"/>
    </xf>
    <xf numFmtId="0" fontId="2" fillId="4" borderId="1" xfId="0" applyFont="1" applyFill="1" applyBorder="1" applyAlignment="1">
      <alignment horizontal="right" vertical="center" wrapText="1" indent="2"/>
    </xf>
    <xf numFmtId="6" fontId="6" fillId="4" borderId="1" xfId="2" applyNumberFormat="1" applyFont="1" applyFill="1" applyBorder="1"/>
    <xf numFmtId="0" fontId="6" fillId="4" borderId="30" xfId="0" applyFont="1" applyFill="1" applyBorder="1"/>
    <xf numFmtId="6" fontId="9" fillId="6" borderId="9" xfId="2" applyNumberFormat="1" applyFont="1" applyFill="1" applyBorder="1"/>
    <xf numFmtId="6" fontId="9" fillId="6" borderId="10" xfId="2" applyNumberFormat="1" applyFont="1" applyFill="1" applyBorder="1"/>
    <xf numFmtId="6" fontId="9" fillId="6" borderId="31" xfId="2" applyNumberFormat="1" applyFont="1" applyFill="1" applyBorder="1"/>
    <xf numFmtId="0" fontId="7" fillId="3" borderId="32" xfId="0" applyFont="1" applyFill="1" applyBorder="1"/>
    <xf numFmtId="166" fontId="0" fillId="2" borderId="0" xfId="0" applyNumberFormat="1" applyFill="1" applyAlignment="1">
      <alignment horizontal="center"/>
    </xf>
    <xf numFmtId="0" fontId="6" fillId="4" borderId="14" xfId="0" applyFont="1" applyFill="1" applyBorder="1" applyAlignment="1">
      <alignment wrapText="1"/>
    </xf>
    <xf numFmtId="0" fontId="5" fillId="4" borderId="1" xfId="0" applyFont="1" applyFill="1" applyBorder="1" applyAlignment="1">
      <alignment horizontal="left" vertical="center" wrapText="1" indent="1"/>
    </xf>
    <xf numFmtId="0" fontId="14" fillId="3" borderId="1" xfId="0" applyFont="1" applyFill="1" applyBorder="1" applyAlignment="1">
      <alignment horizontal="center" vertical="center"/>
    </xf>
    <xf numFmtId="0" fontId="15" fillId="3" borderId="1" xfId="0" applyFont="1" applyFill="1" applyBorder="1" applyAlignment="1">
      <alignment horizontal="center" vertical="center"/>
    </xf>
    <xf numFmtId="0" fontId="5" fillId="6" borderId="1" xfId="0" applyFont="1" applyFill="1" applyBorder="1" applyAlignment="1">
      <alignment horizontal="left"/>
    </xf>
    <xf numFmtId="0" fontId="7" fillId="3" borderId="3" xfId="0" applyFont="1" applyFill="1" applyBorder="1" applyAlignment="1">
      <alignment horizontal="left"/>
    </xf>
    <xf numFmtId="0" fontId="7" fillId="3" borderId="0" xfId="0" applyFont="1" applyFill="1" applyAlignment="1">
      <alignment horizontal="left"/>
    </xf>
    <xf numFmtId="0" fontId="7" fillId="3" borderId="15" xfId="0" applyFont="1" applyFill="1" applyBorder="1" applyAlignment="1">
      <alignment horizontal="left"/>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169" fontId="13" fillId="5" borderId="1" xfId="2" applyNumberFormat="1" applyFont="1" applyFill="1" applyBorder="1" applyAlignment="1">
      <alignment horizontal="center" vertical="center"/>
    </xf>
    <xf numFmtId="0" fontId="11" fillId="3" borderId="23"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7" fillId="3" borderId="25" xfId="0" applyFont="1" applyFill="1" applyBorder="1" applyAlignment="1">
      <alignment horizontal="left" vertical="center"/>
    </xf>
    <xf numFmtId="0" fontId="7" fillId="3" borderId="0" xfId="0" applyFont="1" applyFill="1" applyAlignment="1">
      <alignment horizontal="left" vertical="center"/>
    </xf>
    <xf numFmtId="0" fontId="7" fillId="3" borderId="21" xfId="0" applyFont="1" applyFill="1" applyBorder="1" applyAlignment="1">
      <alignment horizontal="left" vertical="center"/>
    </xf>
    <xf numFmtId="0" fontId="7" fillId="3" borderId="26" xfId="0" applyFont="1" applyFill="1" applyBorder="1" applyAlignment="1">
      <alignment horizontal="left" vertical="center"/>
    </xf>
    <xf numFmtId="9" fontId="6" fillId="6" borderId="1" xfId="3" applyFont="1" applyFill="1" applyBorder="1" applyAlignment="1">
      <alignment horizontal="center" vertical="center"/>
    </xf>
    <xf numFmtId="10" fontId="6" fillId="6" borderId="1" xfId="3"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170" fontId="13" fillId="5" borderId="1" xfId="1" applyNumberFormat="1" applyFont="1" applyFill="1" applyBorder="1" applyAlignment="1">
      <alignment horizontal="center" vertical="center"/>
    </xf>
    <xf numFmtId="0" fontId="7" fillId="3" borderId="25" xfId="0" applyFont="1" applyFill="1" applyBorder="1" applyAlignment="1">
      <alignment horizontal="left"/>
    </xf>
    <xf numFmtId="0" fontId="7" fillId="3" borderId="21" xfId="0" applyFont="1" applyFill="1" applyBorder="1" applyAlignment="1">
      <alignment horizontal="left"/>
    </xf>
    <xf numFmtId="0" fontId="7" fillId="3" borderId="26" xfId="0" applyFont="1" applyFill="1" applyBorder="1" applyAlignment="1">
      <alignment horizontal="left"/>
    </xf>
    <xf numFmtId="0" fontId="5" fillId="4" borderId="2" xfId="0" applyFont="1" applyFill="1" applyBorder="1" applyAlignment="1">
      <alignment horizontal="left" vertical="center" wrapText="1" indent="1"/>
    </xf>
    <xf numFmtId="0" fontId="5" fillId="4" borderId="33" xfId="0" applyFont="1" applyFill="1" applyBorder="1" applyAlignment="1">
      <alignment horizontal="left" vertical="center" wrapText="1" indent="1"/>
    </xf>
    <xf numFmtId="0" fontId="16" fillId="0" borderId="0" xfId="0" applyFont="1"/>
    <xf numFmtId="0" fontId="5" fillId="4" borderId="34" xfId="0" applyFont="1" applyFill="1" applyBorder="1" applyAlignment="1">
      <alignment horizontal="left" vertical="center" wrapText="1" indent="1"/>
    </xf>
  </cellXfs>
  <cellStyles count="4">
    <cellStyle name="Comma" xfId="1" builtinId="3"/>
    <cellStyle name="Currency" xfId="2" builtinId="4"/>
    <cellStyle name="Normal" xfId="0" builtinId="0"/>
    <cellStyle name="Per cent" xfId="3" builtinId="5"/>
  </cellStyles>
  <dxfs count="2">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Investment Return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878104354497806E-2"/>
          <c:y val="0.11159823942010225"/>
          <c:w val="0.91314243454884803"/>
          <c:h val="0.76541466925633084"/>
        </c:manualLayout>
      </c:layout>
      <c:barChart>
        <c:barDir val="col"/>
        <c:grouping val="clustered"/>
        <c:varyColors val="0"/>
        <c:ser>
          <c:idx val="20"/>
          <c:order val="0"/>
          <c:tx>
            <c:strRef>
              <c:f>'Investment Evaluation Worksheet'!$A$52</c:f>
              <c:strCache>
                <c:ptCount val="1"/>
                <c:pt idx="0">
                  <c:v>Annual Discounted Net Cash Flow</c:v>
                </c:pt>
              </c:strCache>
            </c:strRef>
          </c:tx>
          <c:spPr>
            <a:solidFill>
              <a:schemeClr val="accent1"/>
            </a:solidFill>
            <a:ln>
              <a:noFill/>
            </a:ln>
            <a:effectLst/>
          </c:spPr>
          <c:invertIfNegative val="0"/>
          <c:cat>
            <c:numRef>
              <c:f>'Investment Evaluation Worksheet'!$B$13:$L$13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'Investment Evaluation Worksheet'!$B$52:$L$52</c:f>
              <c:numCache>
                <c:formatCode>"$"#,##0_);[Red]\("$"#,##0\)</c:formatCode>
                <c:ptCount val="11"/>
                <c:pt idx="0">
                  <c:v>-1000</c:v>
                </c:pt>
                <c:pt idx="1">
                  <c:v>186.91588785046727</c:v>
                </c:pt>
                <c:pt idx="2">
                  <c:v>174.68774565464233</c:v>
                </c:pt>
                <c:pt idx="3">
                  <c:v>163.25957537817038</c:v>
                </c:pt>
                <c:pt idx="4">
                  <c:v>152.57904240950504</c:v>
                </c:pt>
                <c:pt idx="5">
                  <c:v>142.59723589673368</c:v>
                </c:pt>
                <c:pt idx="6">
                  <c:v>133.26844476330251</c:v>
                </c:pt>
                <c:pt idx="7">
                  <c:v>124.54994837691822</c:v>
                </c:pt>
                <c:pt idx="8">
                  <c:v>116.40182091300768</c:v>
                </c:pt>
                <c:pt idx="9">
                  <c:v>108.7867485168296</c:v>
                </c:pt>
                <c:pt idx="10">
                  <c:v>101.66985842694356</c:v>
                </c:pt>
              </c:numCache>
            </c:numRef>
          </c:val>
          <c:extLst>
            <c:ext xmlns:c16="http://schemas.microsoft.com/office/drawing/2014/chart" uri="{C3380CC4-5D6E-409C-BE32-E72D297353CC}">
              <c16:uniqueId val="{00000014-DD6F-4D14-9FB5-126B5B9C920B}"/>
            </c:ext>
          </c:extLst>
        </c:ser>
        <c:dLbls>
          <c:showLegendKey val="0"/>
          <c:showVal val="0"/>
          <c:showCatName val="0"/>
          <c:showSerName val="0"/>
          <c:showPercent val="0"/>
          <c:showBubbleSize val="0"/>
        </c:dLbls>
        <c:gapWidth val="75"/>
        <c:overlap val="-25"/>
        <c:axId val="546928352"/>
        <c:axId val="546918272"/>
        <c:extLst/>
      </c:barChart>
      <c:lineChart>
        <c:grouping val="standard"/>
        <c:varyColors val="0"/>
        <c:ser>
          <c:idx val="22"/>
          <c:order val="1"/>
          <c:tx>
            <c:strRef>
              <c:f>'Investment Evaluation Worksheet'!$A$53</c:f>
              <c:strCache>
                <c:ptCount val="1"/>
                <c:pt idx="0">
                  <c:v>Cumulative Discounted Net Cash Flow</c:v>
                </c:pt>
              </c:strCache>
            </c:strRef>
          </c:tx>
          <c:spPr>
            <a:ln w="28575" cap="rnd">
              <a:solidFill>
                <a:schemeClr val="accent4">
                  <a:lumMod val="60000"/>
                  <a:lumOff val="40000"/>
                </a:schemeClr>
              </a:solidFill>
              <a:prstDash val="solid"/>
              <a:round/>
            </a:ln>
            <a:effectLst/>
          </c:spPr>
          <c:marker>
            <c:symbol val="circle"/>
            <c:size val="5"/>
            <c:spPr>
              <a:solidFill>
                <a:schemeClr val="accent4">
                  <a:lumMod val="60000"/>
                  <a:lumOff val="40000"/>
                </a:schemeClr>
              </a:solidFill>
              <a:ln w="66675">
                <a:solidFill>
                  <a:schemeClr val="accent4">
                    <a:lumMod val="60000"/>
                    <a:lumOff val="40000"/>
                  </a:schemeClr>
                </a:solidFill>
              </a:ln>
              <a:effectLst/>
            </c:spPr>
          </c:marker>
          <c:val>
            <c:numRef>
              <c:f>'Investment Evaluation Worksheet'!$B$53:$L$53</c:f>
              <c:numCache>
                <c:formatCode>"$"#,##0_);[Red]\("$"#,##0\)</c:formatCode>
                <c:ptCount val="11"/>
                <c:pt idx="0">
                  <c:v>-1000</c:v>
                </c:pt>
                <c:pt idx="1">
                  <c:v>-813.08411214953276</c:v>
                </c:pt>
                <c:pt idx="2">
                  <c:v>-638.39636649489046</c:v>
                </c:pt>
                <c:pt idx="3">
                  <c:v>-475.13679111672008</c:v>
                </c:pt>
                <c:pt idx="4">
                  <c:v>-322.55774870721507</c:v>
                </c:pt>
                <c:pt idx="5">
                  <c:v>-179.96051281048139</c:v>
                </c:pt>
                <c:pt idx="6">
                  <c:v>-46.692068047178878</c:v>
                </c:pt>
                <c:pt idx="7">
                  <c:v>77.857880329739345</c:v>
                </c:pt>
                <c:pt idx="8">
                  <c:v>194.25970124274704</c:v>
                </c:pt>
                <c:pt idx="9">
                  <c:v>303.04644975957666</c:v>
                </c:pt>
                <c:pt idx="10">
                  <c:v>404.71630818652022</c:v>
                </c:pt>
              </c:numCache>
            </c:numRef>
          </c:val>
          <c:smooth val="1"/>
          <c:extLst>
            <c:ext xmlns:c16="http://schemas.microsoft.com/office/drawing/2014/chart" uri="{C3380CC4-5D6E-409C-BE32-E72D297353CC}">
              <c16:uniqueId val="{00000018-DD6F-4D14-9FB5-126B5B9C920B}"/>
            </c:ext>
          </c:extLst>
        </c:ser>
        <c:dLbls>
          <c:showLegendKey val="0"/>
          <c:showVal val="0"/>
          <c:showCatName val="0"/>
          <c:showSerName val="0"/>
          <c:showPercent val="0"/>
          <c:showBubbleSize val="0"/>
        </c:dLbls>
        <c:marker val="1"/>
        <c:smooth val="0"/>
        <c:axId val="546928352"/>
        <c:axId val="546918272"/>
      </c:lineChart>
      <c:catAx>
        <c:axId val="54692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918272"/>
        <c:crosses val="autoZero"/>
        <c:auto val="1"/>
        <c:lblAlgn val="ctr"/>
        <c:lblOffset val="100"/>
        <c:noMultiLvlLbl val="0"/>
      </c:catAx>
      <c:valAx>
        <c:axId val="54691827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6928352"/>
        <c:crosses val="autoZero"/>
        <c:crossBetween val="between"/>
      </c:valAx>
      <c:spPr>
        <a:noFill/>
        <a:ln>
          <a:noFill/>
        </a:ln>
        <a:effectLst/>
      </c:spPr>
    </c:plotArea>
    <c:legend>
      <c:legendPos val="b"/>
      <c:layout>
        <c:manualLayout>
          <c:xMode val="edge"/>
          <c:yMode val="edge"/>
          <c:x val="0.20221215302859558"/>
          <c:y val="0.9276935889082083"/>
          <c:w val="0.58918495136116522"/>
          <c:h val="5.33408929921663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355600</xdr:colOff>
      <xdr:row>0</xdr:row>
      <xdr:rowOff>69850</xdr:rowOff>
    </xdr:from>
    <xdr:to>
      <xdr:col>1</xdr:col>
      <xdr:colOff>92679</xdr:colOff>
      <xdr:row>1</xdr:row>
      <xdr:rowOff>66918</xdr:rowOff>
    </xdr:to>
    <xdr:pic>
      <xdr:nvPicPr>
        <xdr:cNvPr id="3" name="Picture 2" descr="A blue text on a black background&#10;&#10;Description automatically generated">
          <a:extLst>
            <a:ext uri="{FF2B5EF4-FFF2-40B4-BE49-F238E27FC236}">
              <a16:creationId xmlns:a16="http://schemas.microsoft.com/office/drawing/2014/main" id="{72B3FC83-2FA3-41F7-B502-F1251B3F8C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600" y="69850"/>
          <a:ext cx="1921479" cy="9305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32987</xdr:colOff>
      <xdr:row>54</xdr:row>
      <xdr:rowOff>11545</xdr:rowOff>
    </xdr:from>
    <xdr:to>
      <xdr:col>12</xdr:col>
      <xdr:colOff>2347803</xdr:colOff>
      <xdr:row>58</xdr:row>
      <xdr:rowOff>842818</xdr:rowOff>
    </xdr:to>
    <xdr:graphicFrame macro="">
      <xdr:nvGraphicFramePr>
        <xdr:cNvPr id="3" name="Chart 2">
          <a:extLst>
            <a:ext uri="{FF2B5EF4-FFF2-40B4-BE49-F238E27FC236}">
              <a16:creationId xmlns:a16="http://schemas.microsoft.com/office/drawing/2014/main" id="{6B8E6769-C375-5494-89B1-F479AF7499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2198268</xdr:colOff>
      <xdr:row>1</xdr:row>
      <xdr:rowOff>66919</xdr:rowOff>
    </xdr:to>
    <xdr:pic>
      <xdr:nvPicPr>
        <xdr:cNvPr id="2" name="Picture 1" descr="A blue text on a black background&#10;&#10;Description automatically generated">
          <a:extLst>
            <a:ext uri="{FF2B5EF4-FFF2-40B4-BE49-F238E27FC236}">
              <a16:creationId xmlns:a16="http://schemas.microsoft.com/office/drawing/2014/main" id="{549A50DE-7A00-A7A1-BD84-EE96FA277C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198268" cy="10012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CC5CC-26A2-44F0-88A6-377D2A249903}">
  <sheetPr>
    <tabColor theme="7" tint="0.79998168889431442"/>
  </sheetPr>
  <dimension ref="A1:AA17"/>
  <sheetViews>
    <sheetView tabSelected="1" zoomScaleNormal="100" workbookViewId="0">
      <selection activeCell="M2" sqref="M2"/>
    </sheetView>
  </sheetViews>
  <sheetFormatPr defaultColWidth="9.1796875" defaultRowHeight="14.5" x14ac:dyDescent="0.35"/>
  <cols>
    <col min="1" max="1" width="31.26953125" style="1" customWidth="1"/>
    <col min="2" max="2" width="11.54296875" style="1" customWidth="1"/>
    <col min="3" max="11" width="10" style="1" customWidth="1"/>
    <col min="12" max="12" width="0.1796875" style="1" customWidth="1"/>
    <col min="13" max="13" width="9.1796875" style="1"/>
    <col min="14" max="14" width="11.1796875" style="1" bestFit="1" customWidth="1"/>
    <col min="15" max="16384" width="9.1796875" style="1"/>
  </cols>
  <sheetData>
    <row r="1" spans="1:27" ht="73.5" customHeight="1" x14ac:dyDescent="0.35">
      <c r="A1" s="77" t="s">
        <v>95</v>
      </c>
      <c r="B1" s="78"/>
      <c r="C1" s="78"/>
      <c r="D1" s="78"/>
      <c r="E1" s="78"/>
      <c r="F1" s="78"/>
      <c r="G1" s="78"/>
      <c r="H1" s="78"/>
      <c r="I1" s="78"/>
      <c r="J1" s="78"/>
      <c r="K1" s="78"/>
      <c r="L1" s="78"/>
      <c r="T1" s="3"/>
    </row>
    <row r="2" spans="1:27" s="2" customFormat="1" ht="107" customHeight="1" x14ac:dyDescent="0.35">
      <c r="A2" s="67" t="s">
        <v>13</v>
      </c>
      <c r="B2" s="76" t="s">
        <v>97</v>
      </c>
      <c r="C2" s="76"/>
      <c r="D2" s="76"/>
      <c r="E2" s="76"/>
      <c r="F2" s="76"/>
      <c r="G2" s="76"/>
      <c r="H2" s="76"/>
      <c r="I2" s="76"/>
      <c r="J2" s="76"/>
      <c r="K2" s="76"/>
      <c r="L2" s="76"/>
      <c r="T2" s="4"/>
      <c r="U2" s="5"/>
      <c r="V2" s="6"/>
      <c r="W2" s="6"/>
      <c r="X2" s="6"/>
      <c r="Y2" s="6"/>
      <c r="Z2" s="6"/>
      <c r="AA2" s="6"/>
    </row>
    <row r="3" spans="1:27" s="2" customFormat="1" ht="90.5" customHeight="1" x14ac:dyDescent="0.35">
      <c r="A3" s="67" t="s">
        <v>49</v>
      </c>
      <c r="B3" s="76" t="s">
        <v>85</v>
      </c>
      <c r="C3" s="76"/>
      <c r="D3" s="76"/>
      <c r="E3" s="76"/>
      <c r="F3" s="76"/>
      <c r="G3" s="76"/>
      <c r="H3" s="76"/>
      <c r="I3" s="76"/>
      <c r="J3" s="76"/>
      <c r="K3" s="76"/>
      <c r="L3" s="76"/>
      <c r="T3" s="7"/>
      <c r="U3" s="7"/>
      <c r="V3" s="6"/>
      <c r="W3" s="6"/>
      <c r="X3" s="6"/>
      <c r="Y3" s="6"/>
      <c r="Z3" s="6"/>
      <c r="AA3" s="6"/>
    </row>
    <row r="4" spans="1:27" ht="44" customHeight="1" x14ac:dyDescent="0.35">
      <c r="A4" s="67" t="s">
        <v>86</v>
      </c>
      <c r="B4" s="76" t="s">
        <v>87</v>
      </c>
      <c r="C4" s="76"/>
      <c r="D4" s="76"/>
      <c r="E4" s="76"/>
      <c r="F4" s="76"/>
      <c r="G4" s="76"/>
      <c r="H4" s="76"/>
      <c r="I4" s="76"/>
      <c r="J4" s="76"/>
      <c r="K4" s="76"/>
      <c r="L4" s="76"/>
    </row>
    <row r="5" spans="1:27" ht="119.5" customHeight="1" x14ac:dyDescent="0.35">
      <c r="A5" s="67" t="s">
        <v>60</v>
      </c>
      <c r="B5" s="76" t="s">
        <v>96</v>
      </c>
      <c r="C5" s="76"/>
      <c r="D5" s="76"/>
      <c r="E5" s="76"/>
      <c r="F5" s="76"/>
      <c r="G5" s="76"/>
      <c r="H5" s="76"/>
      <c r="I5" s="76"/>
      <c r="J5" s="76"/>
      <c r="K5" s="76"/>
      <c r="L5" s="76"/>
    </row>
    <row r="6" spans="1:27" ht="56" customHeight="1" x14ac:dyDescent="0.35">
      <c r="A6" s="67" t="s">
        <v>78</v>
      </c>
      <c r="B6" s="76" t="s">
        <v>90</v>
      </c>
      <c r="C6" s="76"/>
      <c r="D6" s="76"/>
      <c r="E6" s="76"/>
      <c r="F6" s="76"/>
      <c r="G6" s="76"/>
      <c r="H6" s="76"/>
      <c r="I6" s="76"/>
      <c r="J6" s="76"/>
      <c r="K6" s="76"/>
      <c r="L6" s="76"/>
    </row>
    <row r="7" spans="1:27" ht="40.5" customHeight="1" x14ac:dyDescent="0.35">
      <c r="A7" s="67" t="s">
        <v>79</v>
      </c>
      <c r="B7" s="76" t="s">
        <v>80</v>
      </c>
      <c r="C7" s="76"/>
      <c r="D7" s="76"/>
      <c r="E7" s="76"/>
      <c r="F7" s="76"/>
      <c r="G7" s="76"/>
      <c r="H7" s="76"/>
      <c r="I7" s="76"/>
      <c r="J7" s="76"/>
      <c r="K7" s="76"/>
      <c r="L7" s="76"/>
    </row>
    <row r="8" spans="1:27" ht="48" customHeight="1" x14ac:dyDescent="0.35">
      <c r="A8" s="67" t="s">
        <v>88</v>
      </c>
      <c r="B8" s="101" t="s">
        <v>89</v>
      </c>
      <c r="C8" s="102"/>
      <c r="D8" s="102"/>
      <c r="E8" s="102"/>
      <c r="F8" s="102"/>
      <c r="G8" s="102"/>
      <c r="H8" s="102"/>
      <c r="I8" s="102"/>
      <c r="J8" s="102"/>
      <c r="K8" s="102"/>
      <c r="L8" s="104"/>
    </row>
    <row r="9" spans="1:27" ht="164.5" customHeight="1" x14ac:dyDescent="0.35">
      <c r="A9" s="67" t="s">
        <v>98</v>
      </c>
      <c r="B9" s="76" t="s">
        <v>99</v>
      </c>
      <c r="C9" s="76"/>
      <c r="D9" s="76"/>
      <c r="E9" s="76"/>
      <c r="F9" s="76"/>
      <c r="G9" s="76"/>
      <c r="H9" s="76"/>
      <c r="I9" s="76"/>
      <c r="J9" s="76"/>
      <c r="K9" s="76"/>
      <c r="L9" s="76"/>
    </row>
    <row r="17" spans="1:1" x14ac:dyDescent="0.35">
      <c r="A17" s="103"/>
    </row>
  </sheetData>
  <mergeCells count="9">
    <mergeCell ref="A1:L1"/>
    <mergeCell ref="B2:L2"/>
    <mergeCell ref="B3:L3"/>
    <mergeCell ref="B8:K8"/>
    <mergeCell ref="B9:L9"/>
    <mergeCell ref="B5:L5"/>
    <mergeCell ref="B6:L6"/>
    <mergeCell ref="B4:L4"/>
    <mergeCell ref="B7: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8F94-2E8A-42D7-81BA-B4BC584B9447}">
  <sheetPr>
    <tabColor theme="4"/>
  </sheetPr>
  <dimension ref="A1:AA76"/>
  <sheetViews>
    <sheetView topLeftCell="A42" zoomScale="85" zoomScaleNormal="85" workbookViewId="0">
      <selection activeCell="B13" sqref="B13"/>
    </sheetView>
  </sheetViews>
  <sheetFormatPr defaultColWidth="9.1796875" defaultRowHeight="14.5" x14ac:dyDescent="0.35"/>
  <cols>
    <col min="1" max="1" width="65.81640625" style="1" customWidth="1"/>
    <col min="2" max="2" width="14" style="1" customWidth="1"/>
    <col min="3" max="12" width="10" style="1" customWidth="1"/>
    <col min="13" max="13" width="36.36328125" style="1" customWidth="1"/>
    <col min="14" max="14" width="11.1796875" style="1" bestFit="1" customWidth="1"/>
    <col min="15" max="16384" width="9.1796875" style="1"/>
  </cols>
  <sheetData>
    <row r="1" spans="1:27" ht="73.5" customHeight="1" x14ac:dyDescent="0.35">
      <c r="A1" s="86" t="s">
        <v>94</v>
      </c>
      <c r="B1" s="87"/>
      <c r="C1" s="87"/>
      <c r="D1" s="87"/>
      <c r="E1" s="87"/>
      <c r="F1" s="87"/>
      <c r="G1" s="87"/>
      <c r="H1" s="87"/>
      <c r="I1" s="87"/>
      <c r="J1" s="87"/>
      <c r="K1" s="87"/>
      <c r="L1" s="87"/>
      <c r="M1" s="88"/>
      <c r="T1" s="3"/>
    </row>
    <row r="2" spans="1:27" ht="38.5" customHeight="1" x14ac:dyDescent="0.4">
      <c r="A2" s="14" t="s">
        <v>53</v>
      </c>
      <c r="B2" s="79" t="s">
        <v>71</v>
      </c>
      <c r="C2" s="79"/>
      <c r="D2" s="79"/>
      <c r="E2" s="79"/>
      <c r="F2" s="79"/>
      <c r="G2" s="79"/>
      <c r="H2" s="79"/>
      <c r="I2" s="79"/>
      <c r="J2" s="79"/>
      <c r="K2" s="79"/>
      <c r="L2" s="79"/>
      <c r="M2" s="79"/>
      <c r="T2" s="4" t="s">
        <v>14</v>
      </c>
      <c r="U2" s="5" t="s">
        <v>18</v>
      </c>
      <c r="V2" s="6"/>
      <c r="W2" s="6"/>
      <c r="X2" s="6"/>
      <c r="Y2" s="7"/>
      <c r="Z2" s="7"/>
      <c r="AA2" s="7"/>
    </row>
    <row r="3" spans="1:27" ht="38.5" customHeight="1" x14ac:dyDescent="0.4">
      <c r="A3" s="15" t="s">
        <v>91</v>
      </c>
      <c r="B3" s="79" t="s">
        <v>71</v>
      </c>
      <c r="C3" s="79"/>
      <c r="D3" s="79"/>
      <c r="E3" s="79"/>
      <c r="F3" s="79"/>
      <c r="G3" s="79"/>
      <c r="H3" s="79"/>
      <c r="I3" s="79"/>
      <c r="J3" s="79"/>
      <c r="K3" s="79"/>
      <c r="L3" s="79"/>
      <c r="M3" s="79"/>
      <c r="T3" s="7" t="s">
        <v>45</v>
      </c>
      <c r="U3" s="7" t="s">
        <v>17</v>
      </c>
      <c r="V3" s="6"/>
      <c r="W3" s="6"/>
      <c r="X3" s="6"/>
      <c r="Y3" s="7"/>
      <c r="Z3" s="7"/>
      <c r="AA3" s="7"/>
    </row>
    <row r="4" spans="1:27" ht="38.5" customHeight="1" x14ac:dyDescent="0.4">
      <c r="A4" s="15" t="s">
        <v>92</v>
      </c>
      <c r="B4" s="79" t="s">
        <v>71</v>
      </c>
      <c r="C4" s="79"/>
      <c r="D4" s="79"/>
      <c r="E4" s="79"/>
      <c r="F4" s="79"/>
      <c r="G4" s="79"/>
      <c r="H4" s="79"/>
      <c r="I4" s="79"/>
      <c r="J4" s="79"/>
      <c r="K4" s="79"/>
      <c r="L4" s="79"/>
      <c r="M4" s="79"/>
      <c r="T4" s="7" t="s">
        <v>46</v>
      </c>
      <c r="U4" s="7" t="s">
        <v>16</v>
      </c>
      <c r="V4" s="7"/>
      <c r="W4" s="7"/>
      <c r="X4" s="7"/>
      <c r="Y4" s="7"/>
      <c r="Z4" s="7"/>
      <c r="AA4" s="7"/>
    </row>
    <row r="5" spans="1:27" ht="48.5" customHeight="1" x14ac:dyDescent="0.4">
      <c r="A5" s="15" t="s">
        <v>77</v>
      </c>
      <c r="B5" s="79" t="s">
        <v>71</v>
      </c>
      <c r="C5" s="79"/>
      <c r="D5" s="79"/>
      <c r="E5" s="79"/>
      <c r="F5" s="79"/>
      <c r="G5" s="79"/>
      <c r="H5" s="79"/>
      <c r="I5" s="79"/>
      <c r="J5" s="79"/>
      <c r="K5" s="79"/>
      <c r="L5" s="79"/>
      <c r="M5" s="79"/>
      <c r="T5" s="7"/>
      <c r="U5" s="7" t="s">
        <v>19</v>
      </c>
      <c r="V5" s="7"/>
      <c r="W5" s="7"/>
      <c r="X5" s="7"/>
      <c r="Y5" s="7"/>
      <c r="Z5" s="7"/>
      <c r="AA5" s="7"/>
    </row>
    <row r="6" spans="1:27" ht="38.5" customHeight="1" x14ac:dyDescent="0.4">
      <c r="A6" s="15" t="s">
        <v>62</v>
      </c>
      <c r="B6" s="79" t="s">
        <v>71</v>
      </c>
      <c r="C6" s="79"/>
      <c r="D6" s="79"/>
      <c r="E6" s="79"/>
      <c r="F6" s="79"/>
      <c r="G6" s="79"/>
      <c r="H6" s="79"/>
      <c r="I6" s="79"/>
      <c r="J6" s="79"/>
      <c r="K6" s="79"/>
      <c r="L6" s="79"/>
      <c r="M6" s="79"/>
      <c r="T6" s="7"/>
      <c r="U6" s="7" t="s">
        <v>20</v>
      </c>
      <c r="V6" s="7"/>
      <c r="W6" s="7"/>
      <c r="X6" s="7"/>
      <c r="Y6" s="7"/>
      <c r="Z6" s="7"/>
      <c r="AA6" s="7"/>
    </row>
    <row r="7" spans="1:27" ht="64" x14ac:dyDescent="0.4">
      <c r="A7" s="15" t="s">
        <v>63</v>
      </c>
      <c r="B7" s="79" t="s">
        <v>71</v>
      </c>
      <c r="C7" s="79"/>
      <c r="D7" s="79"/>
      <c r="E7" s="79"/>
      <c r="F7" s="79"/>
      <c r="G7" s="79"/>
      <c r="H7" s="79"/>
      <c r="I7" s="79"/>
      <c r="J7" s="79"/>
      <c r="K7" s="79"/>
      <c r="L7" s="79"/>
      <c r="M7" s="79"/>
      <c r="T7" s="7"/>
      <c r="U7" s="7" t="s">
        <v>21</v>
      </c>
      <c r="V7" s="7"/>
      <c r="W7" s="7"/>
      <c r="X7" s="7"/>
      <c r="Y7" s="7"/>
      <c r="Z7" s="7"/>
      <c r="AA7" s="7"/>
    </row>
    <row r="8" spans="1:27" ht="38.5" customHeight="1" x14ac:dyDescent="0.4">
      <c r="A8" s="15" t="s">
        <v>73</v>
      </c>
      <c r="B8" s="79" t="s">
        <v>71</v>
      </c>
      <c r="C8" s="79"/>
      <c r="D8" s="79"/>
      <c r="E8" s="79"/>
      <c r="F8" s="79"/>
      <c r="G8" s="79"/>
      <c r="H8" s="79"/>
      <c r="I8" s="79"/>
      <c r="J8" s="79"/>
      <c r="K8" s="79"/>
      <c r="L8" s="79"/>
      <c r="M8" s="79"/>
      <c r="T8" s="7"/>
      <c r="U8" s="7"/>
      <c r="V8" s="7"/>
      <c r="W8" s="7"/>
      <c r="X8" s="7"/>
      <c r="Y8" s="7"/>
      <c r="Z8" s="7"/>
      <c r="AA8" s="7"/>
    </row>
    <row r="9" spans="1:27" ht="43" customHeight="1" x14ac:dyDescent="0.4">
      <c r="A9" s="15" t="s">
        <v>54</v>
      </c>
      <c r="B9" s="79" t="s">
        <v>71</v>
      </c>
      <c r="C9" s="79"/>
      <c r="D9" s="79"/>
      <c r="E9" s="79"/>
      <c r="F9" s="79"/>
      <c r="G9" s="79"/>
      <c r="H9" s="79"/>
      <c r="I9" s="79"/>
      <c r="J9" s="79"/>
      <c r="K9" s="79"/>
      <c r="L9" s="79"/>
      <c r="M9" s="79"/>
      <c r="T9" s="7"/>
      <c r="U9" s="7" t="s">
        <v>22</v>
      </c>
      <c r="V9" s="7"/>
      <c r="W9" s="7"/>
      <c r="X9" s="7"/>
      <c r="Y9" s="7"/>
      <c r="Z9" s="7"/>
      <c r="AA9" s="7"/>
    </row>
    <row r="10" spans="1:27" ht="38.5" customHeight="1" x14ac:dyDescent="0.35">
      <c r="A10" s="56" t="s">
        <v>61</v>
      </c>
      <c r="B10" s="94"/>
      <c r="C10" s="94"/>
      <c r="D10" s="94"/>
      <c r="E10" s="94"/>
      <c r="F10" s="94"/>
      <c r="G10" s="94"/>
      <c r="H10" s="95" t="s">
        <v>43</v>
      </c>
      <c r="I10" s="95"/>
      <c r="J10" s="95"/>
      <c r="K10" s="95"/>
      <c r="L10" s="95"/>
      <c r="M10" s="96"/>
      <c r="T10" s="7"/>
      <c r="U10" s="7" t="s">
        <v>23</v>
      </c>
      <c r="V10" s="7"/>
      <c r="W10" s="7"/>
      <c r="X10" s="7"/>
      <c r="Y10" s="3"/>
      <c r="Z10" s="3"/>
    </row>
    <row r="11" spans="1:27" ht="112" x14ac:dyDescent="0.35">
      <c r="A11" s="57" t="s">
        <v>74</v>
      </c>
      <c r="B11" s="93">
        <v>7.0000000000000007E-2</v>
      </c>
      <c r="C11" s="93"/>
      <c r="D11" s="93"/>
      <c r="E11" s="93"/>
      <c r="F11" s="93"/>
      <c r="G11" s="93"/>
      <c r="H11" s="95" t="s">
        <v>44</v>
      </c>
      <c r="I11" s="95"/>
      <c r="J11" s="95"/>
      <c r="K11" s="95"/>
      <c r="L11" s="95"/>
      <c r="M11" s="96"/>
      <c r="N11" s="3"/>
      <c r="O11" s="3"/>
      <c r="P11" s="3"/>
      <c r="Q11" s="3"/>
      <c r="R11" s="3"/>
      <c r="S11" s="3"/>
      <c r="T11" s="7"/>
      <c r="U11" s="7" t="s">
        <v>24</v>
      </c>
      <c r="V11" s="7"/>
      <c r="W11" s="7"/>
      <c r="X11" s="7"/>
    </row>
    <row r="12" spans="1:27" ht="57" customHeight="1" x14ac:dyDescent="0.35">
      <c r="A12" s="56" t="s">
        <v>52</v>
      </c>
      <c r="B12" s="93" t="s">
        <v>45</v>
      </c>
      <c r="C12" s="93"/>
      <c r="D12" s="93"/>
      <c r="E12" s="93"/>
      <c r="F12" s="93"/>
      <c r="G12" s="93"/>
      <c r="H12" s="95" t="s">
        <v>43</v>
      </c>
      <c r="I12" s="95"/>
      <c r="J12" s="95"/>
      <c r="K12" s="95"/>
      <c r="L12" s="95"/>
      <c r="M12" s="96"/>
      <c r="N12" s="3"/>
      <c r="O12" s="3"/>
      <c r="P12" s="3"/>
      <c r="Q12" s="3"/>
      <c r="R12" s="3"/>
      <c r="S12" s="3"/>
      <c r="T12" s="3"/>
      <c r="V12" s="3"/>
      <c r="W12" s="3"/>
      <c r="X12" s="3"/>
    </row>
    <row r="13" spans="1:27" ht="34.5" customHeight="1" thickBot="1" x14ac:dyDescent="0.45">
      <c r="A13" s="17" t="s">
        <v>0</v>
      </c>
      <c r="B13" s="18">
        <v>0</v>
      </c>
      <c r="C13" s="18">
        <f>B13+1</f>
        <v>1</v>
      </c>
      <c r="D13" s="18">
        <f t="shared" ref="D13:J13" si="0">C13+1</f>
        <v>2</v>
      </c>
      <c r="E13" s="18">
        <f t="shared" si="0"/>
        <v>3</v>
      </c>
      <c r="F13" s="18">
        <f t="shared" si="0"/>
        <v>4</v>
      </c>
      <c r="G13" s="18">
        <f t="shared" si="0"/>
        <v>5</v>
      </c>
      <c r="H13" s="18">
        <f t="shared" si="0"/>
        <v>6</v>
      </c>
      <c r="I13" s="18">
        <f t="shared" si="0"/>
        <v>7</v>
      </c>
      <c r="J13" s="18">
        <f t="shared" si="0"/>
        <v>8</v>
      </c>
      <c r="K13" s="18">
        <f t="shared" ref="K13" si="1">J13+1</f>
        <v>9</v>
      </c>
      <c r="L13" s="19">
        <f>K13+1</f>
        <v>10</v>
      </c>
      <c r="M13" s="83" t="s">
        <v>51</v>
      </c>
      <c r="N13" s="3"/>
      <c r="O13" s="3"/>
      <c r="P13" s="3"/>
      <c r="Q13" s="3"/>
      <c r="R13" s="3"/>
      <c r="S13" s="3"/>
      <c r="T13" s="3"/>
    </row>
    <row r="14" spans="1:27" ht="16.5" thickBot="1" x14ac:dyDescent="0.45">
      <c r="A14" s="73" t="s">
        <v>1</v>
      </c>
      <c r="B14" s="20"/>
      <c r="C14" s="20"/>
      <c r="D14" s="20"/>
      <c r="E14" s="20"/>
      <c r="F14" s="20"/>
      <c r="G14" s="20"/>
      <c r="H14" s="20"/>
      <c r="I14" s="20"/>
      <c r="J14" s="20"/>
      <c r="K14" s="20"/>
      <c r="L14" s="21"/>
      <c r="M14" s="84"/>
      <c r="N14" s="3"/>
      <c r="O14" s="3"/>
      <c r="P14" s="3"/>
      <c r="Q14" s="3"/>
      <c r="R14" s="3"/>
      <c r="S14" s="3"/>
      <c r="T14" s="3"/>
    </row>
    <row r="15" spans="1:27" ht="16" x14ac:dyDescent="0.4">
      <c r="A15" s="69" t="s">
        <v>26</v>
      </c>
      <c r="B15" s="70"/>
      <c r="C15" s="70"/>
      <c r="D15" s="70"/>
      <c r="E15" s="70"/>
      <c r="F15" s="70"/>
      <c r="G15" s="70"/>
      <c r="H15" s="70"/>
      <c r="I15" s="70"/>
      <c r="J15" s="70"/>
      <c r="K15" s="71"/>
      <c r="L15" s="72"/>
      <c r="M15" s="22"/>
      <c r="N15" s="3"/>
      <c r="O15" s="3"/>
      <c r="P15" s="3"/>
      <c r="Q15" s="3"/>
      <c r="R15" s="3"/>
      <c r="S15" s="3"/>
      <c r="T15" s="3"/>
    </row>
    <row r="16" spans="1:27" ht="16" x14ac:dyDescent="0.4">
      <c r="A16" s="58" t="s">
        <v>25</v>
      </c>
      <c r="B16" s="23">
        <v>1000</v>
      </c>
      <c r="C16" s="23"/>
      <c r="D16" s="23"/>
      <c r="E16" s="23"/>
      <c r="F16" s="23"/>
      <c r="G16" s="23"/>
      <c r="H16" s="23"/>
      <c r="I16" s="23"/>
      <c r="J16" s="23"/>
      <c r="K16" s="24"/>
      <c r="L16" s="25"/>
      <c r="M16" s="25"/>
      <c r="N16" s="3"/>
      <c r="O16" s="3"/>
      <c r="P16" s="3"/>
      <c r="Q16" s="3"/>
      <c r="R16" s="3"/>
      <c r="S16" s="3"/>
      <c r="T16" s="3"/>
    </row>
    <row r="17" spans="1:20" ht="16" x14ac:dyDescent="0.4">
      <c r="A17" s="58" t="s">
        <v>27</v>
      </c>
      <c r="B17" s="26"/>
      <c r="C17" s="23"/>
      <c r="D17" s="23"/>
      <c r="E17" s="23"/>
      <c r="F17" s="23"/>
      <c r="G17" s="23"/>
      <c r="H17" s="23"/>
      <c r="I17" s="23"/>
      <c r="J17" s="23"/>
      <c r="K17" s="24"/>
      <c r="L17" s="25"/>
      <c r="M17" s="25"/>
      <c r="N17" s="3"/>
      <c r="O17" s="3"/>
      <c r="P17" s="3"/>
      <c r="Q17" s="3"/>
      <c r="R17" s="3"/>
      <c r="S17" s="3"/>
      <c r="T17" s="3"/>
    </row>
    <row r="18" spans="1:20" ht="16" x14ac:dyDescent="0.4">
      <c r="A18" s="58" t="s">
        <v>28</v>
      </c>
      <c r="B18" s="26"/>
      <c r="C18" s="23"/>
      <c r="D18" s="23"/>
      <c r="E18" s="23"/>
      <c r="F18" s="23"/>
      <c r="G18" s="23"/>
      <c r="H18" s="23"/>
      <c r="I18" s="23"/>
      <c r="J18" s="23"/>
      <c r="K18" s="24"/>
      <c r="L18" s="25"/>
      <c r="M18" s="25"/>
      <c r="N18" s="3"/>
      <c r="O18" s="3"/>
      <c r="P18" s="3"/>
      <c r="Q18" s="3"/>
      <c r="R18" s="3"/>
      <c r="S18" s="3"/>
      <c r="T18" s="3"/>
    </row>
    <row r="19" spans="1:20" ht="16" x14ac:dyDescent="0.4">
      <c r="A19" s="58" t="s">
        <v>30</v>
      </c>
      <c r="B19" s="26"/>
      <c r="C19" s="23"/>
      <c r="D19" s="23"/>
      <c r="E19" s="23"/>
      <c r="F19" s="23"/>
      <c r="G19" s="23"/>
      <c r="H19" s="23"/>
      <c r="I19" s="23"/>
      <c r="J19" s="23"/>
      <c r="K19" s="24"/>
      <c r="L19" s="25"/>
      <c r="M19" s="25"/>
      <c r="T19" s="3"/>
    </row>
    <row r="20" spans="1:20" ht="16" x14ac:dyDescent="0.4">
      <c r="A20" s="58" t="s">
        <v>29</v>
      </c>
      <c r="B20" s="26"/>
      <c r="C20" s="23"/>
      <c r="D20" s="23"/>
      <c r="E20" s="23"/>
      <c r="F20" s="23"/>
      <c r="G20" s="23"/>
      <c r="H20" s="23"/>
      <c r="I20" s="23"/>
      <c r="J20" s="23"/>
      <c r="K20" s="24"/>
      <c r="L20" s="25"/>
      <c r="M20" s="25"/>
      <c r="T20" s="3"/>
    </row>
    <row r="21" spans="1:20" ht="16" x14ac:dyDescent="0.4">
      <c r="A21" s="58" t="s">
        <v>68</v>
      </c>
      <c r="B21" s="26"/>
      <c r="C21" s="23"/>
      <c r="D21" s="23"/>
      <c r="E21" s="23"/>
      <c r="F21" s="23"/>
      <c r="G21" s="23"/>
      <c r="H21" s="23"/>
      <c r="I21" s="23"/>
      <c r="J21" s="23"/>
      <c r="K21" s="24"/>
      <c r="L21" s="25"/>
      <c r="M21" s="25"/>
      <c r="T21" s="3"/>
    </row>
    <row r="22" spans="1:20" ht="16" x14ac:dyDescent="0.4">
      <c r="A22" s="59" t="s">
        <v>64</v>
      </c>
      <c r="B22" s="27">
        <f>SUM(B15:B20)</f>
        <v>1000</v>
      </c>
      <c r="C22" s="27">
        <f t="shared" ref="C22:J22" si="2">SUM(C15:C20)</f>
        <v>0</v>
      </c>
      <c r="D22" s="27">
        <f t="shared" si="2"/>
        <v>0</v>
      </c>
      <c r="E22" s="27">
        <f t="shared" si="2"/>
        <v>0</v>
      </c>
      <c r="F22" s="27">
        <f t="shared" si="2"/>
        <v>0</v>
      </c>
      <c r="G22" s="27">
        <f t="shared" si="2"/>
        <v>0</v>
      </c>
      <c r="H22" s="27">
        <f t="shared" si="2"/>
        <v>0</v>
      </c>
      <c r="I22" s="27">
        <f t="shared" si="2"/>
        <v>0</v>
      </c>
      <c r="J22" s="27">
        <f t="shared" si="2"/>
        <v>0</v>
      </c>
      <c r="K22" s="27">
        <f t="shared" ref="K22:L22" si="3">SUM(K15:K20)</f>
        <v>0</v>
      </c>
      <c r="L22" s="28">
        <f t="shared" si="3"/>
        <v>0</v>
      </c>
      <c r="M22" s="28"/>
    </row>
    <row r="23" spans="1:20" ht="16" x14ac:dyDescent="0.4">
      <c r="A23" s="58" t="s">
        <v>34</v>
      </c>
      <c r="B23" s="29">
        <f t="shared" ref="B23:L23" si="4">B22/(1+$B$11)^B13</f>
        <v>1000</v>
      </c>
      <c r="C23" s="29">
        <f t="shared" si="4"/>
        <v>0</v>
      </c>
      <c r="D23" s="29">
        <f t="shared" si="4"/>
        <v>0</v>
      </c>
      <c r="E23" s="29">
        <f t="shared" si="4"/>
        <v>0</v>
      </c>
      <c r="F23" s="29">
        <f t="shared" si="4"/>
        <v>0</v>
      </c>
      <c r="G23" s="29">
        <f t="shared" si="4"/>
        <v>0</v>
      </c>
      <c r="H23" s="29">
        <f t="shared" si="4"/>
        <v>0</v>
      </c>
      <c r="I23" s="29">
        <f t="shared" si="4"/>
        <v>0</v>
      </c>
      <c r="J23" s="29">
        <f t="shared" si="4"/>
        <v>0</v>
      </c>
      <c r="K23" s="29">
        <f t="shared" si="4"/>
        <v>0</v>
      </c>
      <c r="L23" s="30">
        <f t="shared" si="4"/>
        <v>0</v>
      </c>
      <c r="M23" s="30"/>
    </row>
    <row r="24" spans="1:20" ht="16.5" thickBot="1" x14ac:dyDescent="0.45">
      <c r="A24" s="58" t="s">
        <v>35</v>
      </c>
      <c r="B24" s="31">
        <f>SUM($B$23:B23)</f>
        <v>1000</v>
      </c>
      <c r="C24" s="31">
        <f>SUM($B$23:C23)</f>
        <v>1000</v>
      </c>
      <c r="D24" s="31">
        <f>SUM($B$23:D23)</f>
        <v>1000</v>
      </c>
      <c r="E24" s="31">
        <f>SUM($B$23:E23)</f>
        <v>1000</v>
      </c>
      <c r="F24" s="31">
        <f>SUM($B$23:F23)</f>
        <v>1000</v>
      </c>
      <c r="G24" s="31">
        <f>SUM($B$23:G23)</f>
        <v>1000</v>
      </c>
      <c r="H24" s="31">
        <f>SUM($B$23:H23)</f>
        <v>1000</v>
      </c>
      <c r="I24" s="31">
        <f>SUM($B$23:I23)</f>
        <v>1000</v>
      </c>
      <c r="J24" s="31">
        <f>SUM($B$23:J23)</f>
        <v>1000</v>
      </c>
      <c r="K24" s="31">
        <f>SUM($B$23:K23)</f>
        <v>1000</v>
      </c>
      <c r="L24" s="32">
        <f>SUM($B$23:L23)</f>
        <v>1000</v>
      </c>
      <c r="M24" s="32"/>
    </row>
    <row r="25" spans="1:20" ht="16.5" thickBot="1" x14ac:dyDescent="0.45">
      <c r="A25" s="80" t="s">
        <v>2</v>
      </c>
      <c r="B25" s="81"/>
      <c r="C25" s="81"/>
      <c r="D25" s="81"/>
      <c r="E25" s="81"/>
      <c r="F25" s="81"/>
      <c r="G25" s="81"/>
      <c r="H25" s="81"/>
      <c r="I25" s="81"/>
      <c r="J25" s="81"/>
      <c r="K25" s="81"/>
      <c r="L25" s="81"/>
      <c r="M25" s="82"/>
    </row>
    <row r="26" spans="1:20" ht="16" x14ac:dyDescent="0.4">
      <c r="A26" s="58" t="s">
        <v>31</v>
      </c>
      <c r="B26" s="33"/>
      <c r="C26" s="33">
        <v>200</v>
      </c>
      <c r="D26" s="33">
        <v>200</v>
      </c>
      <c r="E26" s="33">
        <v>200</v>
      </c>
      <c r="F26" s="33">
        <v>200</v>
      </c>
      <c r="G26" s="33">
        <v>200</v>
      </c>
      <c r="H26" s="33">
        <v>200</v>
      </c>
      <c r="I26" s="33">
        <v>200</v>
      </c>
      <c r="J26" s="33">
        <v>200</v>
      </c>
      <c r="K26" s="33">
        <v>200</v>
      </c>
      <c r="L26" s="33">
        <v>200</v>
      </c>
      <c r="M26" s="61"/>
    </row>
    <row r="27" spans="1:20" ht="16" x14ac:dyDescent="0.4">
      <c r="A27" s="58" t="s">
        <v>4</v>
      </c>
      <c r="B27" s="34"/>
      <c r="C27" s="34"/>
      <c r="D27" s="34"/>
      <c r="E27" s="34"/>
      <c r="F27" s="34"/>
      <c r="G27" s="34"/>
      <c r="H27" s="34"/>
      <c r="I27" s="34"/>
      <c r="J27" s="34"/>
      <c r="K27" s="35"/>
      <c r="L27" s="36"/>
      <c r="M27" s="36"/>
    </row>
    <row r="28" spans="1:20" ht="16" x14ac:dyDescent="0.4">
      <c r="A28" s="58" t="s">
        <v>70</v>
      </c>
      <c r="B28" s="34"/>
      <c r="C28" s="34"/>
      <c r="D28" s="34"/>
      <c r="E28" s="34"/>
      <c r="F28" s="34"/>
      <c r="G28" s="34"/>
      <c r="H28" s="34"/>
      <c r="I28" s="34"/>
      <c r="J28" s="34"/>
      <c r="K28" s="35"/>
      <c r="L28" s="36"/>
      <c r="M28" s="36"/>
    </row>
    <row r="29" spans="1:20" ht="16" x14ac:dyDescent="0.4">
      <c r="A29" s="58" t="s">
        <v>56</v>
      </c>
      <c r="B29" s="34"/>
      <c r="C29" s="34"/>
      <c r="D29" s="34"/>
      <c r="E29" s="34"/>
      <c r="F29" s="34"/>
      <c r="G29" s="34"/>
      <c r="H29" s="34"/>
      <c r="I29" s="34"/>
      <c r="J29" s="34"/>
      <c r="K29" s="35"/>
      <c r="L29" s="36"/>
      <c r="M29" s="36"/>
    </row>
    <row r="30" spans="1:20" ht="16" x14ac:dyDescent="0.4">
      <c r="A30" s="58" t="s">
        <v>5</v>
      </c>
      <c r="B30" s="34"/>
      <c r="C30" s="34"/>
      <c r="D30" s="34"/>
      <c r="E30" s="34"/>
      <c r="F30" s="34"/>
      <c r="G30" s="34"/>
      <c r="H30" s="34"/>
      <c r="I30" s="34"/>
      <c r="J30" s="34"/>
      <c r="K30" s="35"/>
      <c r="L30" s="36"/>
      <c r="M30" s="36"/>
    </row>
    <row r="31" spans="1:20" ht="16" x14ac:dyDescent="0.4">
      <c r="A31" s="58" t="s">
        <v>6</v>
      </c>
      <c r="B31" s="34"/>
      <c r="C31" s="34"/>
      <c r="D31" s="34"/>
      <c r="E31" s="34"/>
      <c r="F31" s="34"/>
      <c r="G31" s="34"/>
      <c r="H31" s="34"/>
      <c r="I31" s="34"/>
      <c r="J31" s="34"/>
      <c r="K31" s="35"/>
      <c r="L31" s="36"/>
      <c r="M31" s="36"/>
    </row>
    <row r="32" spans="1:20" ht="16" x14ac:dyDescent="0.4">
      <c r="A32" s="58" t="s">
        <v>57</v>
      </c>
      <c r="B32" s="34"/>
      <c r="C32" s="34"/>
      <c r="D32" s="34"/>
      <c r="E32" s="34"/>
      <c r="F32" s="34"/>
      <c r="G32" s="34"/>
      <c r="H32" s="34"/>
      <c r="I32" s="34"/>
      <c r="J32" s="34"/>
      <c r="K32" s="34"/>
      <c r="L32" s="36"/>
      <c r="M32" s="36"/>
    </row>
    <row r="33" spans="1:13" ht="16" x14ac:dyDescent="0.4">
      <c r="A33" s="58" t="s">
        <v>58</v>
      </c>
      <c r="B33" s="34"/>
      <c r="C33" s="34"/>
      <c r="D33" s="34"/>
      <c r="E33" s="34"/>
      <c r="F33" s="34"/>
      <c r="G33" s="34"/>
      <c r="H33" s="34"/>
      <c r="I33" s="34"/>
      <c r="J33" s="34"/>
      <c r="K33" s="35"/>
      <c r="L33" s="36"/>
      <c r="M33" s="36"/>
    </row>
    <row r="34" spans="1:13" ht="16" x14ac:dyDescent="0.4">
      <c r="A34" s="58" t="s">
        <v>7</v>
      </c>
      <c r="B34" s="34"/>
      <c r="C34" s="34"/>
      <c r="D34" s="34"/>
      <c r="E34" s="34"/>
      <c r="F34" s="34"/>
      <c r="G34" s="34"/>
      <c r="H34" s="34"/>
      <c r="I34" s="34"/>
      <c r="J34" s="34"/>
      <c r="K34" s="35"/>
      <c r="L34" s="36"/>
      <c r="M34" s="36"/>
    </row>
    <row r="35" spans="1:13" ht="16" x14ac:dyDescent="0.4">
      <c r="A35" s="58" t="s">
        <v>8</v>
      </c>
      <c r="B35" s="34"/>
      <c r="C35" s="34"/>
      <c r="D35" s="34"/>
      <c r="E35" s="34"/>
      <c r="F35" s="34"/>
      <c r="G35" s="34"/>
      <c r="H35" s="34"/>
      <c r="I35" s="34"/>
      <c r="J35" s="34"/>
      <c r="K35" s="35"/>
      <c r="L35" s="36"/>
      <c r="M35" s="36"/>
    </row>
    <row r="36" spans="1:13" ht="16" x14ac:dyDescent="0.4">
      <c r="A36" s="58" t="s">
        <v>9</v>
      </c>
      <c r="B36" s="34"/>
      <c r="C36" s="34"/>
      <c r="D36" s="34"/>
      <c r="E36" s="34"/>
      <c r="F36" s="34"/>
      <c r="G36" s="34"/>
      <c r="H36" s="34"/>
      <c r="I36" s="34"/>
      <c r="J36" s="34"/>
      <c r="K36" s="35"/>
      <c r="L36" s="36"/>
      <c r="M36" s="36"/>
    </row>
    <row r="37" spans="1:13" ht="16" x14ac:dyDescent="0.4">
      <c r="A37" s="58" t="s">
        <v>55</v>
      </c>
      <c r="B37" s="34"/>
      <c r="C37" s="34"/>
      <c r="D37" s="34"/>
      <c r="E37" s="34"/>
      <c r="F37" s="34"/>
      <c r="G37" s="34"/>
      <c r="H37" s="34"/>
      <c r="I37" s="34"/>
      <c r="J37" s="34"/>
      <c r="K37" s="35"/>
      <c r="L37" s="36"/>
      <c r="M37" s="36"/>
    </row>
    <row r="38" spans="1:13" ht="16" x14ac:dyDescent="0.4">
      <c r="A38" s="58" t="s">
        <v>66</v>
      </c>
      <c r="B38" s="34"/>
      <c r="C38" s="34"/>
      <c r="D38" s="34"/>
      <c r="E38" s="34"/>
      <c r="F38" s="34"/>
      <c r="G38" s="34"/>
      <c r="H38" s="34"/>
      <c r="I38" s="34"/>
      <c r="J38" s="34"/>
      <c r="K38" s="35"/>
      <c r="L38" s="36"/>
      <c r="M38" s="36"/>
    </row>
    <row r="39" spans="1:13" ht="16" x14ac:dyDescent="0.4">
      <c r="A39" s="58" t="s">
        <v>10</v>
      </c>
      <c r="B39" s="34"/>
      <c r="C39" s="34"/>
      <c r="D39" s="34"/>
      <c r="E39" s="34"/>
      <c r="F39" s="34"/>
      <c r="G39" s="34"/>
      <c r="H39" s="34"/>
      <c r="I39" s="34"/>
      <c r="J39" s="34"/>
      <c r="K39" s="35"/>
      <c r="L39" s="36"/>
      <c r="M39" s="36"/>
    </row>
    <row r="40" spans="1:13" ht="16" x14ac:dyDescent="0.4">
      <c r="A40" s="58" t="s">
        <v>3</v>
      </c>
      <c r="B40" s="34"/>
      <c r="C40" s="34"/>
      <c r="D40" s="34"/>
      <c r="E40" s="34"/>
      <c r="F40" s="34"/>
      <c r="G40" s="34"/>
      <c r="H40" s="34"/>
      <c r="I40" s="34"/>
      <c r="J40" s="34"/>
      <c r="K40" s="35"/>
      <c r="L40" s="36"/>
      <c r="M40" s="36"/>
    </row>
    <row r="41" spans="1:13" ht="16" x14ac:dyDescent="0.4">
      <c r="A41" s="58" t="s">
        <v>67</v>
      </c>
      <c r="B41" s="34"/>
      <c r="C41" s="34"/>
      <c r="D41" s="34"/>
      <c r="E41" s="34"/>
      <c r="F41" s="34"/>
      <c r="G41" s="34"/>
      <c r="H41" s="34"/>
      <c r="I41" s="34"/>
      <c r="J41" s="34"/>
      <c r="K41" s="35"/>
      <c r="L41" s="36"/>
      <c r="M41" s="36"/>
    </row>
    <row r="42" spans="1:13" ht="16" x14ac:dyDescent="0.4">
      <c r="A42" s="58" t="s">
        <v>59</v>
      </c>
      <c r="B42" s="34"/>
      <c r="C42" s="34"/>
      <c r="D42" s="34"/>
      <c r="E42" s="34"/>
      <c r="F42" s="34"/>
      <c r="G42" s="34"/>
      <c r="H42" s="34"/>
      <c r="I42" s="34"/>
      <c r="J42" s="34"/>
      <c r="K42" s="35"/>
      <c r="L42" s="36"/>
      <c r="M42" s="36"/>
    </row>
    <row r="43" spans="1:13" ht="16" x14ac:dyDescent="0.4">
      <c r="A43" s="58" t="s">
        <v>69</v>
      </c>
      <c r="B43" s="34"/>
      <c r="C43" s="34"/>
      <c r="D43" s="34"/>
      <c r="E43" s="34"/>
      <c r="F43" s="34"/>
      <c r="G43" s="34"/>
      <c r="H43" s="34"/>
      <c r="I43" s="34"/>
      <c r="J43" s="34"/>
      <c r="K43" s="35"/>
      <c r="L43" s="36"/>
      <c r="M43" s="36"/>
    </row>
    <row r="44" spans="1:13" ht="29" customHeight="1" x14ac:dyDescent="0.4">
      <c r="A44" s="75" t="s">
        <v>93</v>
      </c>
      <c r="B44" s="34"/>
      <c r="C44" s="34"/>
      <c r="D44" s="34"/>
      <c r="E44" s="34"/>
      <c r="F44" s="34"/>
      <c r="G44" s="34"/>
      <c r="H44" s="34"/>
      <c r="I44" s="34"/>
      <c r="J44" s="34"/>
      <c r="K44" s="35"/>
      <c r="L44" s="36"/>
      <c r="M44" s="36"/>
    </row>
    <row r="45" spans="1:13" ht="16" x14ac:dyDescent="0.4">
      <c r="A45" s="58" t="s">
        <v>32</v>
      </c>
      <c r="B45" s="34"/>
      <c r="C45" s="34"/>
      <c r="D45" s="34"/>
      <c r="E45" s="34"/>
      <c r="F45" s="34"/>
      <c r="G45" s="34"/>
      <c r="H45" s="34"/>
      <c r="I45" s="34"/>
      <c r="J45" s="34"/>
      <c r="K45" s="35"/>
      <c r="L45" s="36"/>
      <c r="M45" s="36"/>
    </row>
    <row r="46" spans="1:13" ht="16" x14ac:dyDescent="0.4">
      <c r="A46" s="59" t="s">
        <v>65</v>
      </c>
      <c r="B46" s="54">
        <f>SUM(B26:B45)</f>
        <v>0</v>
      </c>
      <c r="C46" s="27">
        <f t="shared" ref="C46:L46" si="5">SUM(C26:C45)</f>
        <v>200</v>
      </c>
      <c r="D46" s="27">
        <f t="shared" si="5"/>
        <v>200</v>
      </c>
      <c r="E46" s="27">
        <f t="shared" si="5"/>
        <v>200</v>
      </c>
      <c r="F46" s="27">
        <f t="shared" si="5"/>
        <v>200</v>
      </c>
      <c r="G46" s="27">
        <f t="shared" si="5"/>
        <v>200</v>
      </c>
      <c r="H46" s="27">
        <f t="shared" si="5"/>
        <v>200</v>
      </c>
      <c r="I46" s="27">
        <f t="shared" si="5"/>
        <v>200</v>
      </c>
      <c r="J46" s="27">
        <f t="shared" si="5"/>
        <v>200</v>
      </c>
      <c r="K46" s="27">
        <f t="shared" si="5"/>
        <v>200</v>
      </c>
      <c r="L46" s="27">
        <f t="shared" si="5"/>
        <v>200</v>
      </c>
      <c r="M46" s="28"/>
    </row>
    <row r="47" spans="1:13" ht="16" x14ac:dyDescent="0.4">
      <c r="A47" s="58" t="s">
        <v>37</v>
      </c>
      <c r="B47" s="38">
        <f t="shared" ref="B47:L47" si="6">B46/(1+$B$11)^B13</f>
        <v>0</v>
      </c>
      <c r="C47" s="38">
        <f t="shared" si="6"/>
        <v>186.91588785046727</v>
      </c>
      <c r="D47" s="38">
        <f t="shared" si="6"/>
        <v>174.68774565464233</v>
      </c>
      <c r="E47" s="38">
        <f t="shared" si="6"/>
        <v>163.25957537817038</v>
      </c>
      <c r="F47" s="38">
        <f t="shared" si="6"/>
        <v>152.57904240950504</v>
      </c>
      <c r="G47" s="38">
        <f t="shared" si="6"/>
        <v>142.59723589673368</v>
      </c>
      <c r="H47" s="38">
        <f t="shared" si="6"/>
        <v>133.26844476330251</v>
      </c>
      <c r="I47" s="38">
        <f t="shared" si="6"/>
        <v>124.54994837691822</v>
      </c>
      <c r="J47" s="38">
        <f t="shared" si="6"/>
        <v>116.40182091300768</v>
      </c>
      <c r="K47" s="38">
        <f t="shared" si="6"/>
        <v>108.7867485168296</v>
      </c>
      <c r="L47" s="37">
        <f t="shared" si="6"/>
        <v>101.66985842694356</v>
      </c>
      <c r="M47" s="37"/>
    </row>
    <row r="48" spans="1:13" ht="16.5" thickBot="1" x14ac:dyDescent="0.45">
      <c r="A48" s="58" t="s">
        <v>36</v>
      </c>
      <c r="B48" s="39">
        <f>SUM($B$47:B47)</f>
        <v>0</v>
      </c>
      <c r="C48" s="39">
        <f>SUM($B$47:C47)</f>
        <v>186.91588785046727</v>
      </c>
      <c r="D48" s="39">
        <f>SUM($B$47:D47)</f>
        <v>361.6036335051096</v>
      </c>
      <c r="E48" s="39">
        <f>SUM($B$47:E47)</f>
        <v>524.86320888327998</v>
      </c>
      <c r="F48" s="39">
        <f>SUM($B$47:F47)</f>
        <v>677.44225129278504</v>
      </c>
      <c r="G48" s="39">
        <f>SUM($B$47:G47)</f>
        <v>820.0394871895187</v>
      </c>
      <c r="H48" s="39">
        <f>SUM($B$47:H47)</f>
        <v>953.30793195282126</v>
      </c>
      <c r="I48" s="39">
        <f>SUM($B$47:I47)</f>
        <v>1077.8578803297396</v>
      </c>
      <c r="J48" s="39">
        <f>SUM($B$47:J47)</f>
        <v>1194.2597012427473</v>
      </c>
      <c r="K48" s="39">
        <f>SUM($B$47:K47)</f>
        <v>1303.0464497595769</v>
      </c>
      <c r="L48" s="40">
        <f>SUM($B$47:L47)</f>
        <v>1404.7163081865206</v>
      </c>
      <c r="M48" s="40"/>
    </row>
    <row r="49" spans="1:13" ht="16" x14ac:dyDescent="0.4">
      <c r="A49" s="98" t="s">
        <v>47</v>
      </c>
      <c r="B49" s="99"/>
      <c r="C49" s="99"/>
      <c r="D49" s="99"/>
      <c r="E49" s="99"/>
      <c r="F49" s="99"/>
      <c r="G49" s="99"/>
      <c r="H49" s="99"/>
      <c r="I49" s="99"/>
      <c r="J49" s="99"/>
      <c r="K49" s="99"/>
      <c r="L49" s="99"/>
      <c r="M49" s="100"/>
    </row>
    <row r="50" spans="1:13" ht="16" x14ac:dyDescent="0.4">
      <c r="A50" s="53" t="s">
        <v>33</v>
      </c>
      <c r="B50" s="68">
        <f t="shared" ref="B50:L50" si="7">B46-B22</f>
        <v>-1000</v>
      </c>
      <c r="C50" s="68">
        <f t="shared" si="7"/>
        <v>200</v>
      </c>
      <c r="D50" s="68">
        <f t="shared" si="7"/>
        <v>200</v>
      </c>
      <c r="E50" s="68">
        <f t="shared" si="7"/>
        <v>200</v>
      </c>
      <c r="F50" s="68">
        <f t="shared" si="7"/>
        <v>200</v>
      </c>
      <c r="G50" s="68">
        <f t="shared" si="7"/>
        <v>200</v>
      </c>
      <c r="H50" s="68">
        <f t="shared" si="7"/>
        <v>200</v>
      </c>
      <c r="I50" s="68">
        <f t="shared" si="7"/>
        <v>200</v>
      </c>
      <c r="J50" s="68">
        <f t="shared" si="7"/>
        <v>200</v>
      </c>
      <c r="K50" s="68">
        <f t="shared" si="7"/>
        <v>200</v>
      </c>
      <c r="L50" s="68">
        <f t="shared" si="7"/>
        <v>200</v>
      </c>
      <c r="M50" s="38"/>
    </row>
    <row r="51" spans="1:13" ht="16" x14ac:dyDescent="0.4">
      <c r="A51" s="53" t="s">
        <v>38</v>
      </c>
      <c r="B51" s="68">
        <f>SUM($B$50:B50)</f>
        <v>-1000</v>
      </c>
      <c r="C51" s="68">
        <f>SUM($B$50:C50)</f>
        <v>-800</v>
      </c>
      <c r="D51" s="68">
        <f>SUM($B$50:D50)</f>
        <v>-600</v>
      </c>
      <c r="E51" s="68">
        <f>SUM($B$50:E50)</f>
        <v>-400</v>
      </c>
      <c r="F51" s="68">
        <f>SUM($B$50:F50)</f>
        <v>-200</v>
      </c>
      <c r="G51" s="68">
        <f>SUM($B$50:G50)</f>
        <v>0</v>
      </c>
      <c r="H51" s="68">
        <f>SUM($B$50:H50)</f>
        <v>200</v>
      </c>
      <c r="I51" s="68">
        <f>SUM($B$50:I50)</f>
        <v>400</v>
      </c>
      <c r="J51" s="68">
        <f>SUM($B$50:J50)</f>
        <v>600</v>
      </c>
      <c r="K51" s="68">
        <f>SUM($B$50:K50)</f>
        <v>800</v>
      </c>
      <c r="L51" s="68">
        <f>SUM($B$50:L50)</f>
        <v>1000</v>
      </c>
      <c r="M51" s="38"/>
    </row>
    <row r="52" spans="1:13" ht="16" x14ac:dyDescent="0.4">
      <c r="A52" s="53" t="s">
        <v>72</v>
      </c>
      <c r="B52" s="68">
        <f t="shared" ref="B52:L52" si="8">B50/(1+$B$11)^B13</f>
        <v>-1000</v>
      </c>
      <c r="C52" s="68">
        <f t="shared" si="8"/>
        <v>186.91588785046727</v>
      </c>
      <c r="D52" s="68">
        <f t="shared" si="8"/>
        <v>174.68774565464233</v>
      </c>
      <c r="E52" s="68">
        <f t="shared" si="8"/>
        <v>163.25957537817038</v>
      </c>
      <c r="F52" s="68">
        <f t="shared" si="8"/>
        <v>152.57904240950504</v>
      </c>
      <c r="G52" s="68">
        <f t="shared" si="8"/>
        <v>142.59723589673368</v>
      </c>
      <c r="H52" s="68">
        <f t="shared" si="8"/>
        <v>133.26844476330251</v>
      </c>
      <c r="I52" s="68">
        <f t="shared" si="8"/>
        <v>124.54994837691822</v>
      </c>
      <c r="J52" s="68">
        <f t="shared" si="8"/>
        <v>116.40182091300768</v>
      </c>
      <c r="K52" s="68">
        <f t="shared" si="8"/>
        <v>108.7867485168296</v>
      </c>
      <c r="L52" s="68">
        <f t="shared" si="8"/>
        <v>101.66985842694356</v>
      </c>
      <c r="M52" s="38"/>
    </row>
    <row r="53" spans="1:13" ht="16" x14ac:dyDescent="0.4">
      <c r="A53" s="53" t="s">
        <v>48</v>
      </c>
      <c r="B53" s="68">
        <f>SUM($B$52:B52)</f>
        <v>-1000</v>
      </c>
      <c r="C53" s="68">
        <f>SUM($B$52:C52)</f>
        <v>-813.08411214953276</v>
      </c>
      <c r="D53" s="68">
        <f>SUM($B$52:D52)</f>
        <v>-638.39636649489046</v>
      </c>
      <c r="E53" s="68">
        <f>SUM($B$52:E52)</f>
        <v>-475.13679111672008</v>
      </c>
      <c r="F53" s="68">
        <f>SUM($B$52:F52)</f>
        <v>-322.55774870721507</v>
      </c>
      <c r="G53" s="68">
        <f>SUM($B$52:G52)</f>
        <v>-179.96051281048139</v>
      </c>
      <c r="H53" s="68">
        <f>SUM($B$52:H52)</f>
        <v>-46.692068047178878</v>
      </c>
      <c r="I53" s="68">
        <f>SUM($B$52:I52)</f>
        <v>77.857880329739345</v>
      </c>
      <c r="J53" s="68">
        <f>SUM($B$52:J52)</f>
        <v>194.25970124274704</v>
      </c>
      <c r="K53" s="68">
        <f>SUM($B$52:K52)</f>
        <v>303.04644975957666</v>
      </c>
      <c r="L53" s="68">
        <f>SUM($B$52:L52)</f>
        <v>404.71630818652022</v>
      </c>
      <c r="M53" s="38"/>
    </row>
    <row r="54" spans="1:13" ht="20.5" customHeight="1" x14ac:dyDescent="0.35">
      <c r="A54" s="89" t="s">
        <v>75</v>
      </c>
      <c r="B54" s="90"/>
      <c r="C54" s="90"/>
      <c r="D54" s="91"/>
      <c r="E54" s="91"/>
      <c r="F54" s="91"/>
      <c r="G54" s="91"/>
      <c r="H54" s="91"/>
      <c r="I54" s="91"/>
      <c r="J54" s="91"/>
      <c r="K54" s="91"/>
      <c r="L54" s="91"/>
      <c r="M54" s="92"/>
    </row>
    <row r="55" spans="1:13" ht="67.5" customHeight="1" x14ac:dyDescent="0.35">
      <c r="A55" s="65" t="s">
        <v>81</v>
      </c>
      <c r="B55" s="85">
        <f>SUM(B52:L52)</f>
        <v>404.71630818652022</v>
      </c>
      <c r="C55" s="85"/>
      <c r="D55" s="63" t="str">
        <f>B12</f>
        <v>Thousand Dollars</v>
      </c>
      <c r="E55" s="46"/>
      <c r="F55" s="46"/>
      <c r="G55" s="46"/>
      <c r="H55" s="46"/>
      <c r="I55" s="46"/>
      <c r="J55" s="46"/>
      <c r="K55" s="46"/>
      <c r="L55" s="46"/>
      <c r="M55" s="60"/>
    </row>
    <row r="56" spans="1:13" ht="67.5" customHeight="1" x14ac:dyDescent="0.35">
      <c r="A56" s="55" t="s">
        <v>82</v>
      </c>
      <c r="B56" s="97">
        <f>(B55/L24)*100</f>
        <v>40.471630818652024</v>
      </c>
      <c r="C56" s="97"/>
      <c r="D56" s="66" t="s">
        <v>50</v>
      </c>
      <c r="E56" s="10"/>
      <c r="F56" s="8"/>
      <c r="G56" s="8"/>
      <c r="H56" s="8"/>
      <c r="I56" s="8"/>
      <c r="J56" s="8"/>
      <c r="K56" s="8"/>
      <c r="L56" s="8"/>
      <c r="M56" s="9"/>
    </row>
    <row r="57" spans="1:13" ht="67.5" customHeight="1" x14ac:dyDescent="0.35">
      <c r="A57" s="55" t="s">
        <v>83</v>
      </c>
      <c r="B57" s="97">
        <f>(IRR(B50:L50))*100</f>
        <v>15.098414477083445</v>
      </c>
      <c r="C57" s="97"/>
      <c r="D57" s="16" t="s">
        <v>50</v>
      </c>
      <c r="E57" s="8"/>
      <c r="F57" s="8"/>
      <c r="G57" s="8"/>
      <c r="H57" s="8"/>
      <c r="I57" s="8"/>
      <c r="J57" s="8"/>
      <c r="K57" s="8"/>
      <c r="L57" s="8"/>
      <c r="M57" s="9"/>
    </row>
    <row r="58" spans="1:13" ht="67.5" customHeight="1" x14ac:dyDescent="0.35">
      <c r="A58" s="55" t="s">
        <v>84</v>
      </c>
      <c r="B58" s="97">
        <f>IF(B69&gt;10,("10+"),B69)</f>
        <v>5.5</v>
      </c>
      <c r="C58" s="97"/>
      <c r="D58" s="16" t="s">
        <v>39</v>
      </c>
      <c r="E58" s="8"/>
      <c r="F58" s="8"/>
      <c r="G58" s="8"/>
      <c r="H58" s="8"/>
      <c r="I58" s="8"/>
      <c r="J58" s="8"/>
      <c r="K58" s="8"/>
      <c r="L58" s="8"/>
      <c r="M58" s="9"/>
    </row>
    <row r="59" spans="1:13" ht="67.5" customHeight="1" thickBot="1" x14ac:dyDescent="0.4">
      <c r="A59" s="62" t="s">
        <v>42</v>
      </c>
      <c r="B59" s="97">
        <f>IF(C69&gt;10,"10+",C69)</f>
        <v>7.4007927523395507</v>
      </c>
      <c r="C59" s="97"/>
      <c r="D59" s="64" t="s">
        <v>39</v>
      </c>
      <c r="E59" s="12"/>
      <c r="F59" s="12"/>
      <c r="G59" s="12"/>
      <c r="H59" s="12"/>
      <c r="I59" s="12"/>
      <c r="J59" s="12"/>
      <c r="K59" s="12"/>
      <c r="L59" s="12"/>
      <c r="M59" s="13"/>
    </row>
    <row r="60" spans="1:13" hidden="1" x14ac:dyDescent="0.35">
      <c r="A60" s="48"/>
      <c r="B60" s="8"/>
      <c r="C60" s="8"/>
      <c r="D60" s="8"/>
      <c r="E60" s="8"/>
      <c r="F60" s="8"/>
      <c r="G60" s="8"/>
      <c r="H60" s="8"/>
      <c r="I60" s="8"/>
      <c r="J60" s="8"/>
      <c r="K60" s="8"/>
      <c r="L60" s="8"/>
      <c r="M60" s="47"/>
    </row>
    <row r="61" spans="1:13" hidden="1" x14ac:dyDescent="0.35">
      <c r="A61" s="48"/>
      <c r="B61" s="8"/>
      <c r="C61" s="8"/>
      <c r="D61" s="8"/>
      <c r="E61" s="8"/>
      <c r="F61" s="8"/>
      <c r="G61" s="8"/>
      <c r="H61" s="8"/>
      <c r="I61" s="8"/>
      <c r="J61" s="8"/>
      <c r="K61" s="8"/>
      <c r="L61" s="8"/>
      <c r="M61" s="47"/>
    </row>
    <row r="62" spans="1:13" ht="14.5" hidden="1" customHeight="1" x14ac:dyDescent="0.35">
      <c r="A62" s="48"/>
      <c r="B62" s="8"/>
      <c r="C62" s="8"/>
      <c r="D62" s="8"/>
      <c r="E62" s="8"/>
      <c r="F62" s="8"/>
      <c r="G62" s="8"/>
      <c r="H62" s="8"/>
      <c r="I62" s="8"/>
      <c r="J62" s="8"/>
      <c r="K62" s="8"/>
      <c r="L62" s="8"/>
      <c r="M62" s="47"/>
    </row>
    <row r="63" spans="1:13" ht="14.5" hidden="1" customHeight="1" x14ac:dyDescent="0.35">
      <c r="A63" s="48"/>
      <c r="B63" s="8"/>
      <c r="C63" s="8"/>
      <c r="D63" s="8"/>
      <c r="E63" s="8"/>
      <c r="F63" s="8"/>
      <c r="G63" s="8"/>
      <c r="H63" s="8"/>
      <c r="I63" s="8"/>
      <c r="J63" s="8"/>
      <c r="K63" s="8"/>
      <c r="L63" s="8"/>
      <c r="M63" s="47"/>
    </row>
    <row r="64" spans="1:13" ht="14.5" hidden="1" customHeight="1" x14ac:dyDescent="0.35">
      <c r="A64" s="49"/>
      <c r="B64" s="41" t="s">
        <v>40</v>
      </c>
      <c r="C64" s="8" t="s">
        <v>41</v>
      </c>
      <c r="D64" s="8"/>
      <c r="E64" s="8"/>
      <c r="F64" s="8"/>
      <c r="G64" s="8"/>
      <c r="H64" s="8"/>
      <c r="I64" s="8"/>
      <c r="J64" s="8"/>
      <c r="K64" s="8"/>
      <c r="L64" s="8"/>
      <c r="M64" s="47"/>
    </row>
    <row r="65" spans="1:13" ht="14.5" hidden="1" customHeight="1" x14ac:dyDescent="0.35">
      <c r="A65" s="49" t="s">
        <v>76</v>
      </c>
      <c r="B65" s="42">
        <f>COUNTIF(B51:L51,"&lt;0")</f>
        <v>5</v>
      </c>
      <c r="C65" s="42">
        <f>COUNTIF(B53:L53,"&lt;0")</f>
        <v>7</v>
      </c>
      <c r="D65" s="8"/>
      <c r="E65" s="8"/>
      <c r="F65" s="8"/>
      <c r="G65" s="8"/>
      <c r="H65" s="8"/>
      <c r="I65" s="8"/>
      <c r="J65" s="8"/>
      <c r="K65" s="8"/>
      <c r="L65" s="8"/>
      <c r="M65" s="47"/>
    </row>
    <row r="66" spans="1:13" ht="14.5" hidden="1" customHeight="1" x14ac:dyDescent="0.35">
      <c r="A66" s="49" t="s">
        <v>11</v>
      </c>
      <c r="B66" s="43">
        <f>INDEX(B51:L51,MATCH(B65,A13:J13,0))</f>
        <v>200</v>
      </c>
      <c r="C66" s="43">
        <f>INDEX(B53:L53,MATCH(C65,B13:L13,0))</f>
        <v>77.857880329739345</v>
      </c>
      <c r="D66" s="8"/>
      <c r="E66" s="8"/>
      <c r="F66" s="8"/>
      <c r="G66" s="8"/>
      <c r="H66" s="8"/>
      <c r="I66" s="8"/>
      <c r="J66" s="8"/>
      <c r="K66" s="8"/>
      <c r="L66" s="8"/>
      <c r="M66" s="47"/>
    </row>
    <row r="67" spans="1:13" ht="14.5" hidden="1" customHeight="1" x14ac:dyDescent="0.35">
      <c r="A67" s="49" t="s">
        <v>15</v>
      </c>
      <c r="B67" s="43">
        <f>INDEX(B51:L51,MATCH((B65+1),A13:J13,0))</f>
        <v>400</v>
      </c>
      <c r="C67" s="43">
        <f>INDEX(B53:L53,MATCH((C65+1),B13:L13,0))</f>
        <v>194.25970124274704</v>
      </c>
      <c r="D67" s="8"/>
      <c r="E67" s="8"/>
      <c r="F67" s="8"/>
      <c r="G67" s="8"/>
      <c r="H67" s="8"/>
      <c r="I67" s="8"/>
      <c r="J67" s="8"/>
      <c r="K67" s="8"/>
      <c r="L67" s="8"/>
      <c r="M67" s="47"/>
    </row>
    <row r="68" spans="1:13" ht="14.5" hidden="1" customHeight="1" x14ac:dyDescent="0.35">
      <c r="A68" s="48"/>
      <c r="B68" s="44">
        <f>IFERROR(ABS(B66/B67),0)</f>
        <v>0.5</v>
      </c>
      <c r="C68" s="44">
        <f>IFERROR(ABS(C66/C67),0)</f>
        <v>0.40079275233955031</v>
      </c>
      <c r="D68" s="8"/>
      <c r="E68" s="8"/>
      <c r="F68" s="8"/>
      <c r="G68" s="8"/>
      <c r="H68" s="8"/>
      <c r="I68" s="8"/>
      <c r="J68" s="8"/>
      <c r="K68" s="8"/>
      <c r="L68" s="8"/>
      <c r="M68" s="47"/>
    </row>
    <row r="69" spans="1:13" ht="14.5" hidden="1" customHeight="1" x14ac:dyDescent="0.35">
      <c r="A69" s="49" t="s">
        <v>12</v>
      </c>
      <c r="B69" s="45">
        <f>B65+B68</f>
        <v>5.5</v>
      </c>
      <c r="C69" s="45">
        <f>C65+C68</f>
        <v>7.4007927523395507</v>
      </c>
      <c r="D69" s="8" t="s">
        <v>39</v>
      </c>
      <c r="E69" s="8"/>
      <c r="F69" s="8"/>
      <c r="G69" s="8"/>
      <c r="H69" s="8"/>
      <c r="I69" s="8"/>
      <c r="J69" s="8"/>
      <c r="K69" s="8"/>
      <c r="L69" s="8"/>
      <c r="M69" s="47"/>
    </row>
    <row r="70" spans="1:13" hidden="1" x14ac:dyDescent="0.35">
      <c r="A70" s="49"/>
      <c r="B70" s="8"/>
      <c r="C70" s="8"/>
      <c r="D70" s="8"/>
      <c r="E70" s="8"/>
      <c r="F70" s="8"/>
      <c r="G70" s="8"/>
      <c r="H70" s="11"/>
      <c r="I70" s="8"/>
      <c r="J70" s="8"/>
      <c r="K70" s="8"/>
      <c r="L70" s="8"/>
      <c r="M70" s="47"/>
    </row>
    <row r="71" spans="1:13" hidden="1" x14ac:dyDescent="0.35">
      <c r="A71" s="48"/>
      <c r="B71" s="8"/>
      <c r="C71" s="8"/>
      <c r="D71" s="8"/>
      <c r="E71" s="8"/>
      <c r="F71" s="8"/>
      <c r="G71" s="8"/>
      <c r="H71" s="8"/>
      <c r="I71" s="8"/>
      <c r="J71" s="8"/>
      <c r="K71" s="8"/>
      <c r="L71" s="8"/>
      <c r="M71" s="47"/>
    </row>
    <row r="72" spans="1:13" hidden="1" x14ac:dyDescent="0.35">
      <c r="A72" s="48"/>
      <c r="B72" s="8"/>
      <c r="C72" s="8"/>
      <c r="D72" s="8"/>
      <c r="E72" s="8"/>
      <c r="F72" s="8"/>
      <c r="G72" s="8"/>
      <c r="H72" s="8"/>
      <c r="I72" s="8"/>
      <c r="J72" s="8"/>
      <c r="K72" s="8"/>
      <c r="L72" s="8"/>
      <c r="M72" s="47"/>
    </row>
    <row r="73" spans="1:13" hidden="1" x14ac:dyDescent="0.35">
      <c r="A73" s="48"/>
      <c r="B73" s="8"/>
      <c r="C73" s="8"/>
      <c r="D73" s="8"/>
      <c r="E73" s="8"/>
      <c r="F73" s="8"/>
      <c r="G73" s="8"/>
      <c r="H73" s="8"/>
      <c r="I73" s="8"/>
      <c r="J73" s="8"/>
      <c r="K73" s="8"/>
      <c r="L73" s="8"/>
      <c r="M73" s="47"/>
    </row>
    <row r="74" spans="1:13" hidden="1" x14ac:dyDescent="0.35">
      <c r="A74" s="48"/>
      <c r="B74" s="8"/>
      <c r="C74" s="8"/>
      <c r="D74" s="8"/>
      <c r="E74" s="8"/>
      <c r="F74" s="8"/>
      <c r="G74" s="8"/>
      <c r="H74" s="8"/>
      <c r="I74" s="8"/>
      <c r="J74" s="8"/>
      <c r="K74" s="8"/>
      <c r="L74" s="8"/>
      <c r="M74" s="47"/>
    </row>
    <row r="75" spans="1:13" hidden="1" x14ac:dyDescent="0.35">
      <c r="A75" s="50"/>
      <c r="B75" s="51"/>
      <c r="C75" s="51"/>
      <c r="D75" s="51"/>
      <c r="E75" s="51"/>
      <c r="F75" s="51"/>
      <c r="G75" s="51"/>
      <c r="H75" s="51"/>
      <c r="I75" s="51"/>
      <c r="J75" s="51"/>
      <c r="K75" s="51"/>
      <c r="L75" s="51"/>
      <c r="M75" s="52"/>
    </row>
    <row r="76" spans="1:13" x14ac:dyDescent="0.35">
      <c r="B76" s="74"/>
    </row>
  </sheetData>
  <mergeCells count="24">
    <mergeCell ref="B56:C56"/>
    <mergeCell ref="B57:C57"/>
    <mergeCell ref="B58:C58"/>
    <mergeCell ref="B59:C59"/>
    <mergeCell ref="A49:M49"/>
    <mergeCell ref="B55:C55"/>
    <mergeCell ref="A1:M1"/>
    <mergeCell ref="B8:M8"/>
    <mergeCell ref="A54:M54"/>
    <mergeCell ref="B7:M7"/>
    <mergeCell ref="B4:M4"/>
    <mergeCell ref="B3:M3"/>
    <mergeCell ref="B2:M2"/>
    <mergeCell ref="B11:G11"/>
    <mergeCell ref="B12:G12"/>
    <mergeCell ref="B10:G10"/>
    <mergeCell ref="H12:M12"/>
    <mergeCell ref="H11:M11"/>
    <mergeCell ref="H10:M10"/>
    <mergeCell ref="B9:M9"/>
    <mergeCell ref="B5:M5"/>
    <mergeCell ref="B6:M6"/>
    <mergeCell ref="A25:M25"/>
    <mergeCell ref="M13:M14"/>
  </mergeCells>
  <conditionalFormatting sqref="B17:B21">
    <cfRule type="cellIs" dxfId="1" priority="5" operator="lessThan">
      <formula>0</formula>
    </cfRule>
    <cfRule type="cellIs" dxfId="0" priority="6" operator="greaterThan">
      <formula>0</formula>
    </cfRule>
  </conditionalFormatting>
  <dataValidations count="2">
    <dataValidation type="list" allowBlank="1" showInputMessage="1" showErrorMessage="1" sqref="B12" xr:uid="{5EFFEAF4-B69F-424C-A390-8305846B1552}">
      <formula1>$T$2:$T$4</formula1>
    </dataValidation>
    <dataValidation type="list" allowBlank="1" showInputMessage="1" showErrorMessage="1" sqref="B10" xr:uid="{43135FA0-779C-4551-B489-30033C4501A1}">
      <formula1>$U$1:$U$11</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35B50E9784704F848428877ACC91F9" ma:contentTypeVersion="17" ma:contentTypeDescription="Create a new document." ma:contentTypeScope="" ma:versionID="1a01ab95b8c90ed4025d63e3fc376017">
  <xsd:schema xmlns:xsd="http://www.w3.org/2001/XMLSchema" xmlns:xs="http://www.w3.org/2001/XMLSchema" xmlns:p="http://schemas.microsoft.com/office/2006/metadata/properties" xmlns:ns2="429b88b7-8a44-4c23-bfe7-55241490d660" xmlns:ns3="78f113a8-4ae6-4933-bb33-0f02f855c314" targetNamespace="http://schemas.microsoft.com/office/2006/metadata/properties" ma:root="true" ma:fieldsID="554d97455290307a0872b56446bc785f" ns2:_="" ns3:_="">
    <xsd:import namespace="429b88b7-8a44-4c23-bfe7-55241490d660"/>
    <xsd:import namespace="78f113a8-4ae6-4933-bb33-0f02f855c3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b88b7-8a44-4c23-bfe7-55241490d6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780ee08-4fae-410a-97bc-70b1e728bb3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f113a8-4ae6-4933-bb33-0f02f855c31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85db17a-2cf1-4ab5-9846-a8b4c4fefd28}" ma:internalName="TaxCatchAll" ma:showField="CatchAllData" ma:web="78f113a8-4ae6-4933-bb33-0f02f855c31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8f113a8-4ae6-4933-bb33-0f02f855c314" xsi:nil="true"/>
    <lcf76f155ced4ddcb4097134ff3c332f xmlns="429b88b7-8a44-4c23-bfe7-55241490d6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FB5C1A-13D8-433E-91E5-86EAB02C3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b88b7-8a44-4c23-bfe7-55241490d660"/>
    <ds:schemaRef ds:uri="78f113a8-4ae6-4933-bb33-0f02f855c3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3438DE-3A06-4D4A-BA4D-E5F8784A07AD}">
  <ds:schemaRefs>
    <ds:schemaRef ds:uri="http://schemas.microsoft.com/office/2006/metadata/properties"/>
    <ds:schemaRef ds:uri="http://schemas.microsoft.com/office/infopath/2007/PartnerControls"/>
    <ds:schemaRef ds:uri="78f113a8-4ae6-4933-bb33-0f02f855c314"/>
    <ds:schemaRef ds:uri="429b88b7-8a44-4c23-bfe7-55241490d660"/>
  </ds:schemaRefs>
</ds:datastoreItem>
</file>

<file path=customXml/itemProps3.xml><?xml version="1.0" encoding="utf-8"?>
<ds:datastoreItem xmlns:ds="http://schemas.openxmlformats.org/officeDocument/2006/customXml" ds:itemID="{FC7BE33B-85F9-466D-B94F-B481631749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and information</vt:lpstr>
      <vt:lpstr>Investment Evaluation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Hoban</dc:creator>
  <cp:keywords/>
  <dc:description/>
  <cp:lastModifiedBy>Seamus Hoban</cp:lastModifiedBy>
  <cp:revision/>
  <dcterms:created xsi:type="dcterms:W3CDTF">2024-04-19T00:28:57Z</dcterms:created>
  <dcterms:modified xsi:type="dcterms:W3CDTF">2026-04-07T06:21:51Z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0x0101006435B50E9784704F848428877ACC91F9</vt:lpwstr>
  </property>
  <property fmtid="{D5CDD505-2E9C-101B-9397-08002B2CF9AE}" pid="3" name="MediaServiceImageTags">
    <vt:lpwstr/>
  </property>
</Properties>
</file>